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2"/>
  <workbookPr defaultThemeVersion="166925"/>
  <mc:AlternateContent xmlns:mc="http://schemas.openxmlformats.org/markup-compatibility/2006">
    <mc:Choice Requires="x15">
      <x15ac:absPath xmlns:x15ac="http://schemas.microsoft.com/office/spreadsheetml/2010/11/ac" url="/Users/astridestrada/Desktop/"/>
    </mc:Choice>
  </mc:AlternateContent>
  <xr:revisionPtr revIDLastSave="0" documentId="8_{A2288787-C226-CB46-BD06-ED59BDD43A71}" xr6:coauthVersionLast="47" xr6:coauthVersionMax="47" xr10:uidLastSave="{00000000-0000-0000-0000-000000000000}"/>
  <bookViews>
    <workbookView xWindow="0" yWindow="520" windowWidth="28800" windowHeight="16320" xr2:uid="{9DFBF5F4-F115-FD4B-AD68-1C653FD0E4B7}"/>
  </bookViews>
  <sheets>
    <sheet name="POA 2022" sheetId="10" r:id="rId1"/>
    <sheet name="FIANACIERA GRAFICO" sheetId="13" state="hidden" r:id="rId2"/>
    <sheet name="SATISFACCION GRAFICO" sheetId="14" state="hidden" r:id="rId3"/>
    <sheet name="PROCESOS" sheetId="15" state="hidden" r:id="rId4"/>
    <sheet name="FACTURACION" sheetId="1" state="hidden" r:id="rId5"/>
    <sheet name="CARTERA" sheetId="2" state="hidden" r:id="rId6"/>
    <sheet name="PASIVO - BALANCE- ESTADO R" sheetId="3" state="hidden" r:id="rId7"/>
    <sheet name="PRODUCCIÓN" sheetId="4" state="hidden" r:id="rId8"/>
    <sheet name="CALIDAD" sheetId="5" state="hidden" r:id="rId9"/>
    <sheet name="PROCESOS JUDICIALES " sheetId="6" state="hidden" r:id="rId10"/>
    <sheet name="TALENTO HUMANO" sheetId="11" state="hidden" r:id="rId11"/>
    <sheet name="MANTENI" sheetId="12" state="hidden" r:id="rId12"/>
    <sheet name="TABLERO" sheetId="8" state="hidden" r:id="rId13"/>
  </sheets>
  <externalReferences>
    <externalReference r:id="rId14"/>
  </externalReferences>
  <definedNames>
    <definedName name="_xlnm._FilterDatabase" localSheetId="7" hidden="1">PRODUCCIÓN!$A$2:$H$47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51" i="4" l="1"/>
  <c r="C52" i="4"/>
  <c r="L48" i="10"/>
  <c r="M48" i="10"/>
  <c r="N48" i="10"/>
  <c r="O48" i="10"/>
  <c r="P48" i="10"/>
  <c r="Q48" i="10"/>
  <c r="L46" i="10"/>
  <c r="F53" i="4"/>
  <c r="H9" i="10" l="1"/>
  <c r="H8" i="10"/>
  <c r="H10" i="10"/>
  <c r="D14" i="11"/>
  <c r="D15" i="11"/>
  <c r="D16" i="11"/>
  <c r="D13" i="11"/>
  <c r="B17" i="11"/>
  <c r="I48" i="10"/>
  <c r="J48" i="10"/>
  <c r="K48" i="10"/>
  <c r="H48" i="10"/>
  <c r="L29" i="10"/>
  <c r="Q29" i="10"/>
  <c r="P29" i="10"/>
  <c r="O29" i="10"/>
  <c r="N29" i="10"/>
  <c r="M29" i="10"/>
  <c r="D16" i="12"/>
  <c r="C16" i="12"/>
  <c r="D8" i="12"/>
  <c r="C8" i="12"/>
  <c r="C9" i="11"/>
  <c r="B9" i="11"/>
  <c r="G38" i="8"/>
  <c r="K26" i="10"/>
  <c r="L26" i="10" s="1"/>
  <c r="J26" i="10"/>
  <c r="I26" i="10"/>
  <c r="H26" i="10"/>
  <c r="K24" i="10"/>
  <c r="L24" i="10" s="1"/>
  <c r="I24" i="10"/>
  <c r="D54" i="5"/>
  <c r="L30" i="10" s="1"/>
  <c r="K43" i="10"/>
  <c r="J43" i="10"/>
  <c r="I43" i="10"/>
  <c r="H43" i="10"/>
  <c r="K42" i="10"/>
  <c r="J42" i="10"/>
  <c r="I42" i="10"/>
  <c r="H42" i="10"/>
  <c r="C17" i="11"/>
  <c r="Q43" i="10"/>
  <c r="P43" i="10"/>
  <c r="O43" i="10"/>
  <c r="N43" i="10"/>
  <c r="M43" i="10"/>
  <c r="Q42" i="10"/>
  <c r="P42" i="10"/>
  <c r="O42" i="10"/>
  <c r="N42" i="10"/>
  <c r="M42" i="10"/>
  <c r="Q45" i="10"/>
  <c r="P45" i="10"/>
  <c r="O45" i="10"/>
  <c r="N45" i="10"/>
  <c r="M45" i="10"/>
  <c r="K45" i="10"/>
  <c r="I44" i="10"/>
  <c r="J44" i="10"/>
  <c r="K44" i="10"/>
  <c r="H44" i="10"/>
  <c r="Q44" i="10"/>
  <c r="P44" i="10"/>
  <c r="O44" i="10"/>
  <c r="N44" i="10"/>
  <c r="M44" i="10"/>
  <c r="J41" i="10"/>
  <c r="I41" i="10"/>
  <c r="H41" i="10"/>
  <c r="D32" i="10"/>
  <c r="D33" i="10"/>
  <c r="D34" i="10"/>
  <c r="D35" i="10"/>
  <c r="D31" i="10"/>
  <c r="Q40" i="10"/>
  <c r="P40" i="10"/>
  <c r="O40" i="10"/>
  <c r="N40" i="10"/>
  <c r="M40" i="10"/>
  <c r="Q39" i="10"/>
  <c r="P39" i="10"/>
  <c r="O39" i="10"/>
  <c r="N39" i="10"/>
  <c r="M39" i="10"/>
  <c r="Q38" i="10"/>
  <c r="P38" i="10"/>
  <c r="O38" i="10"/>
  <c r="N38" i="10"/>
  <c r="M38" i="10"/>
  <c r="Q37" i="10"/>
  <c r="P37" i="10"/>
  <c r="O37" i="10"/>
  <c r="N37" i="10"/>
  <c r="M37" i="10"/>
  <c r="Q36" i="10"/>
  <c r="P36" i="10"/>
  <c r="O36" i="10"/>
  <c r="N36" i="10"/>
  <c r="M36" i="10"/>
  <c r="Q35" i="10"/>
  <c r="P35" i="10"/>
  <c r="O35" i="10"/>
  <c r="N35" i="10"/>
  <c r="M35" i="10"/>
  <c r="Q34" i="10"/>
  <c r="P34" i="10"/>
  <c r="O34" i="10"/>
  <c r="N34" i="10"/>
  <c r="M34" i="10"/>
  <c r="Q33" i="10"/>
  <c r="P33" i="10"/>
  <c r="O33" i="10"/>
  <c r="N33" i="10"/>
  <c r="M33" i="10"/>
  <c r="Q32" i="10"/>
  <c r="P32" i="10"/>
  <c r="O32" i="10"/>
  <c r="N32" i="10"/>
  <c r="M32" i="10"/>
  <c r="Q31" i="10"/>
  <c r="P31" i="10"/>
  <c r="O31" i="10"/>
  <c r="N31" i="10"/>
  <c r="M31" i="10"/>
  <c r="K25" i="10"/>
  <c r="L25" i="10" s="1"/>
  <c r="J25" i="10"/>
  <c r="I25" i="10"/>
  <c r="H25" i="10"/>
  <c r="J24" i="10"/>
  <c r="K23" i="10"/>
  <c r="L23" i="10" s="1"/>
  <c r="J23" i="10"/>
  <c r="I23" i="10"/>
  <c r="H23" i="10"/>
  <c r="K22" i="10"/>
  <c r="L22" i="10" s="1"/>
  <c r="J22" i="10"/>
  <c r="I22" i="10"/>
  <c r="H22" i="10"/>
  <c r="K21" i="10"/>
  <c r="L21" i="10" s="1"/>
  <c r="J21" i="10"/>
  <c r="I21" i="10"/>
  <c r="H21" i="10"/>
  <c r="K20" i="10"/>
  <c r="L20" i="10" s="1"/>
  <c r="J20" i="10"/>
  <c r="I20" i="10"/>
  <c r="H20" i="10"/>
  <c r="K19" i="10"/>
  <c r="L19" i="10" s="1"/>
  <c r="J19" i="10"/>
  <c r="I19" i="10"/>
  <c r="H19" i="10"/>
  <c r="K18" i="10"/>
  <c r="L18" i="10" s="1"/>
  <c r="J18" i="10"/>
  <c r="I18" i="10"/>
  <c r="H18" i="10"/>
  <c r="K17" i="10"/>
  <c r="L17" i="10" s="1"/>
  <c r="J17" i="10"/>
  <c r="I17" i="10"/>
  <c r="H17" i="10"/>
  <c r="K16" i="10"/>
  <c r="L16" i="10" s="1"/>
  <c r="J16" i="10"/>
  <c r="I16" i="10"/>
  <c r="H16" i="10"/>
  <c r="K15" i="10"/>
  <c r="L15" i="10" s="1"/>
  <c r="J15" i="10"/>
  <c r="I15" i="10"/>
  <c r="H15" i="10"/>
  <c r="K14" i="10"/>
  <c r="L14" i="10" s="1"/>
  <c r="J14" i="10"/>
  <c r="I14" i="10"/>
  <c r="H14" i="10"/>
  <c r="Q13" i="10"/>
  <c r="P13" i="10"/>
  <c r="O13" i="10"/>
  <c r="N13" i="10"/>
  <c r="M13" i="10"/>
  <c r="K13" i="10"/>
  <c r="L13" i="10" s="1"/>
  <c r="J13" i="10"/>
  <c r="I13" i="10"/>
  <c r="H13" i="10"/>
  <c r="Q12" i="10"/>
  <c r="P12" i="10"/>
  <c r="O12" i="10"/>
  <c r="N12" i="10"/>
  <c r="M12" i="10"/>
  <c r="K12" i="10"/>
  <c r="L12" i="10" s="1"/>
  <c r="J12" i="10"/>
  <c r="I12" i="10"/>
  <c r="H12" i="10"/>
  <c r="Q11" i="10"/>
  <c r="P11" i="10"/>
  <c r="O11" i="10"/>
  <c r="N11" i="10"/>
  <c r="M11" i="10"/>
  <c r="K11" i="10"/>
  <c r="L11" i="10" s="1"/>
  <c r="J11" i="10"/>
  <c r="I11" i="10"/>
  <c r="H11" i="10"/>
  <c r="Q10" i="10"/>
  <c r="P10" i="10"/>
  <c r="O10" i="10"/>
  <c r="N10" i="10"/>
  <c r="M10" i="10"/>
  <c r="K10" i="10"/>
  <c r="L10" i="10" s="1"/>
  <c r="J10" i="10"/>
  <c r="I10" i="10"/>
  <c r="Q9" i="10"/>
  <c r="P9" i="10"/>
  <c r="O9" i="10"/>
  <c r="N9" i="10"/>
  <c r="M9" i="10"/>
  <c r="K9" i="10"/>
  <c r="L9" i="10" s="1"/>
  <c r="J9" i="10"/>
  <c r="I9" i="10"/>
  <c r="Q8" i="10"/>
  <c r="Q26" i="10" s="1"/>
  <c r="P8" i="10"/>
  <c r="P26" i="10" s="1"/>
  <c r="O8" i="10"/>
  <c r="O26" i="10" s="1"/>
  <c r="N8" i="10"/>
  <c r="N26" i="10" s="1"/>
  <c r="M8" i="10"/>
  <c r="M26" i="10" s="1"/>
  <c r="K8" i="10"/>
  <c r="L8" i="10" s="1"/>
  <c r="J8" i="10"/>
  <c r="I8" i="10"/>
  <c r="Q7" i="10"/>
  <c r="Q25" i="10" s="1"/>
  <c r="P7" i="10"/>
  <c r="P25" i="10" s="1"/>
  <c r="O7" i="10"/>
  <c r="O25" i="10" s="1"/>
  <c r="N7" i="10"/>
  <c r="N25" i="10" s="1"/>
  <c r="M7" i="10"/>
  <c r="M25" i="10" s="1"/>
  <c r="K7" i="10"/>
  <c r="L7" i="10" s="1"/>
  <c r="J7" i="10"/>
  <c r="I7" i="10"/>
  <c r="H7" i="10"/>
  <c r="Q24" i="10"/>
  <c r="P24" i="10"/>
  <c r="O24" i="10"/>
  <c r="N24" i="10"/>
  <c r="M24" i="10"/>
  <c r="Q23" i="10"/>
  <c r="P23" i="10"/>
  <c r="O23" i="10"/>
  <c r="N23" i="10"/>
  <c r="M23" i="10"/>
  <c r="Q22" i="10"/>
  <c r="P22" i="10"/>
  <c r="O22" i="10"/>
  <c r="N22" i="10"/>
  <c r="M22" i="10"/>
  <c r="Q21" i="10"/>
  <c r="P21" i="10"/>
  <c r="O21" i="10"/>
  <c r="N21" i="10"/>
  <c r="M21" i="10"/>
  <c r="Q20" i="10"/>
  <c r="P20" i="10"/>
  <c r="O20" i="10"/>
  <c r="N20" i="10"/>
  <c r="M20" i="10"/>
  <c r="Q19" i="10"/>
  <c r="P19" i="10"/>
  <c r="O19" i="10"/>
  <c r="N19" i="10"/>
  <c r="M19" i="10"/>
  <c r="Q18" i="10"/>
  <c r="P18" i="10"/>
  <c r="O18" i="10"/>
  <c r="N18" i="10"/>
  <c r="M18" i="10"/>
  <c r="Q17" i="10"/>
  <c r="P17" i="10"/>
  <c r="O17" i="10"/>
  <c r="N17" i="10"/>
  <c r="M17" i="10"/>
  <c r="Q16" i="10"/>
  <c r="P16" i="10"/>
  <c r="O16" i="10"/>
  <c r="N16" i="10"/>
  <c r="M16" i="10"/>
  <c r="Q15" i="10"/>
  <c r="P15" i="10"/>
  <c r="O15" i="10"/>
  <c r="N15" i="10"/>
  <c r="M15" i="10"/>
  <c r="Q14" i="10"/>
  <c r="P14" i="10"/>
  <c r="O14" i="10"/>
  <c r="N14" i="10"/>
  <c r="M14" i="10"/>
  <c r="J43" i="8"/>
  <c r="I43" i="8"/>
  <c r="H43" i="8"/>
  <c r="G43" i="8"/>
  <c r="J42" i="8"/>
  <c r="K42" i="8" s="1"/>
  <c r="I42" i="8"/>
  <c r="H42" i="8"/>
  <c r="G42" i="8"/>
  <c r="J41" i="8"/>
  <c r="K41" i="8" s="1"/>
  <c r="I41" i="8"/>
  <c r="H41" i="8"/>
  <c r="G41" i="8"/>
  <c r="J39" i="8"/>
  <c r="K39" i="8" s="1"/>
  <c r="I39" i="8"/>
  <c r="H39" i="8"/>
  <c r="G39" i="8"/>
  <c r="I38" i="8"/>
  <c r="K43" i="8"/>
  <c r="H37" i="8"/>
  <c r="I37" i="8"/>
  <c r="J37" i="8"/>
  <c r="K37" i="8" s="1"/>
  <c r="G37" i="8"/>
  <c r="H36" i="8"/>
  <c r="I36" i="8"/>
  <c r="J36" i="8"/>
  <c r="K36" i="8" s="1"/>
  <c r="G36" i="8"/>
  <c r="J34" i="8"/>
  <c r="K34" i="8" s="1"/>
  <c r="I34" i="8"/>
  <c r="H34" i="8"/>
  <c r="G34" i="8"/>
  <c r="J33" i="8"/>
  <c r="K33" i="8" s="1"/>
  <c r="I33" i="8"/>
  <c r="H33" i="8"/>
  <c r="G33" i="8"/>
  <c r="J32" i="8"/>
  <c r="K32" i="8" s="1"/>
  <c r="H32" i="8"/>
  <c r="I32" i="8"/>
  <c r="G32" i="8"/>
  <c r="H31" i="8"/>
  <c r="I31" i="8"/>
  <c r="J31" i="8"/>
  <c r="K31" i="8" s="1"/>
  <c r="G31" i="8"/>
  <c r="H30" i="8"/>
  <c r="I30" i="8"/>
  <c r="J30" i="8"/>
  <c r="K30" i="8" s="1"/>
  <c r="G30" i="8"/>
  <c r="J29" i="8"/>
  <c r="K29" i="8" s="1"/>
  <c r="I29" i="8"/>
  <c r="H29" i="8"/>
  <c r="G29" i="8"/>
  <c r="J27" i="8"/>
  <c r="K27" i="8" s="1"/>
  <c r="I27" i="8"/>
  <c r="H27" i="8"/>
  <c r="G27" i="8"/>
  <c r="J26" i="8"/>
  <c r="K26" i="8" s="1"/>
  <c r="I26" i="8"/>
  <c r="H26" i="8"/>
  <c r="G26" i="8"/>
  <c r="J25" i="8"/>
  <c r="K25" i="8" s="1"/>
  <c r="I25" i="8"/>
  <c r="H25" i="8"/>
  <c r="G25" i="8"/>
  <c r="J24" i="8"/>
  <c r="K24" i="8" s="1"/>
  <c r="I24" i="8"/>
  <c r="H24" i="8"/>
  <c r="G24" i="8"/>
  <c r="J23" i="8"/>
  <c r="K23" i="8" s="1"/>
  <c r="I23" i="8"/>
  <c r="H23" i="8"/>
  <c r="G23" i="8"/>
  <c r="J22" i="8"/>
  <c r="K22" i="8" s="1"/>
  <c r="I22" i="8"/>
  <c r="H22" i="8"/>
  <c r="G22" i="8"/>
  <c r="J21" i="8"/>
  <c r="K21" i="8" s="1"/>
  <c r="I21" i="8"/>
  <c r="H21" i="8"/>
  <c r="G21" i="8"/>
  <c r="J20" i="8"/>
  <c r="K20" i="8" s="1"/>
  <c r="H20" i="8"/>
  <c r="G20" i="8"/>
  <c r="I20" i="8"/>
  <c r="J19" i="8"/>
  <c r="K19" i="8" s="1"/>
  <c r="I19" i="8"/>
  <c r="H19" i="8"/>
  <c r="G19" i="8"/>
  <c r="C16" i="8"/>
  <c r="C39" i="10" s="1"/>
  <c r="C17" i="8"/>
  <c r="C40" i="10" s="1"/>
  <c r="C15" i="8"/>
  <c r="C38" i="10" s="1"/>
  <c r="C14" i="8"/>
  <c r="C37" i="10" s="1"/>
  <c r="C11" i="8"/>
  <c r="C35" i="10" s="1"/>
  <c r="C12" i="8"/>
  <c r="C36" i="10" s="1"/>
  <c r="C13" i="8"/>
  <c r="C27" i="10" s="1"/>
  <c r="C10" i="8"/>
  <c r="C34" i="10" s="1"/>
  <c r="C8" i="8"/>
  <c r="C32" i="10" s="1"/>
  <c r="C9" i="8"/>
  <c r="C33" i="10" s="1"/>
  <c r="C7" i="8"/>
  <c r="C31" i="10" s="1"/>
  <c r="P25" i="8"/>
  <c r="P45" i="8" s="1"/>
  <c r="O25" i="8"/>
  <c r="O45" i="8" s="1"/>
  <c r="N25" i="8"/>
  <c r="N45" i="8" s="1"/>
  <c r="M25" i="8"/>
  <c r="M45" i="8" s="1"/>
  <c r="L25" i="8"/>
  <c r="L45" i="8" s="1"/>
  <c r="P24" i="8"/>
  <c r="P44" i="8" s="1"/>
  <c r="O24" i="8"/>
  <c r="O44" i="8" s="1"/>
  <c r="N24" i="8"/>
  <c r="N44" i="8" s="1"/>
  <c r="M24" i="8"/>
  <c r="M44" i="8" s="1"/>
  <c r="L24" i="8"/>
  <c r="L44" i="8" s="1"/>
  <c r="P23" i="8"/>
  <c r="P43" i="8" s="1"/>
  <c r="O23" i="8"/>
  <c r="O43" i="8" s="1"/>
  <c r="N23" i="8"/>
  <c r="N43" i="8" s="1"/>
  <c r="M23" i="8"/>
  <c r="M43" i="8" s="1"/>
  <c r="L23" i="8"/>
  <c r="L43" i="8" s="1"/>
  <c r="P22" i="8"/>
  <c r="P42" i="8" s="1"/>
  <c r="O22" i="8"/>
  <c r="O42" i="8" s="1"/>
  <c r="N22" i="8"/>
  <c r="N42" i="8" s="1"/>
  <c r="M22" i="8"/>
  <c r="M42" i="8" s="1"/>
  <c r="L22" i="8"/>
  <c r="L42" i="8" s="1"/>
  <c r="P21" i="8"/>
  <c r="P41" i="8" s="1"/>
  <c r="O21" i="8"/>
  <c r="O41" i="8" s="1"/>
  <c r="N21" i="8"/>
  <c r="N41" i="8" s="1"/>
  <c r="M21" i="8"/>
  <c r="M41" i="8" s="1"/>
  <c r="L21" i="8"/>
  <c r="L41" i="8" s="1"/>
  <c r="P20" i="8"/>
  <c r="P40" i="8" s="1"/>
  <c r="O20" i="8"/>
  <c r="O40" i="8" s="1"/>
  <c r="N20" i="8"/>
  <c r="N40" i="8" s="1"/>
  <c r="M20" i="8"/>
  <c r="M40" i="8" s="1"/>
  <c r="L20" i="8"/>
  <c r="L40" i="8" s="1"/>
  <c r="P19" i="8"/>
  <c r="P39" i="8" s="1"/>
  <c r="O19" i="8"/>
  <c r="O39" i="8" s="1"/>
  <c r="N19" i="8"/>
  <c r="N39" i="8" s="1"/>
  <c r="M19" i="8"/>
  <c r="M39" i="8" s="1"/>
  <c r="L19" i="8"/>
  <c r="L39" i="8" s="1"/>
  <c r="P18" i="8"/>
  <c r="P38" i="8" s="1"/>
  <c r="O18" i="8"/>
  <c r="O38" i="8" s="1"/>
  <c r="N18" i="8"/>
  <c r="N38" i="8" s="1"/>
  <c r="M18" i="8"/>
  <c r="M38" i="8" s="1"/>
  <c r="L18" i="8"/>
  <c r="L38" i="8" s="1"/>
  <c r="P17" i="8"/>
  <c r="P37" i="8" s="1"/>
  <c r="O17" i="8"/>
  <c r="O37" i="8" s="1"/>
  <c r="N17" i="8"/>
  <c r="N37" i="8" s="1"/>
  <c r="M17" i="8"/>
  <c r="M37" i="8" s="1"/>
  <c r="L17" i="8"/>
  <c r="L37" i="8" s="1"/>
  <c r="P16" i="8"/>
  <c r="P36" i="8" s="1"/>
  <c r="O16" i="8"/>
  <c r="O36" i="8" s="1"/>
  <c r="N16" i="8"/>
  <c r="N36" i="8" s="1"/>
  <c r="M16" i="8"/>
  <c r="M36" i="8" s="1"/>
  <c r="L16" i="8"/>
  <c r="L36" i="8" s="1"/>
  <c r="P15" i="8"/>
  <c r="P35" i="8" s="1"/>
  <c r="O15" i="8"/>
  <c r="O35" i="8" s="1"/>
  <c r="N15" i="8"/>
  <c r="N35" i="8" s="1"/>
  <c r="M15" i="8"/>
  <c r="M35" i="8" s="1"/>
  <c r="L15" i="8"/>
  <c r="L35" i="8" s="1"/>
  <c r="P14" i="8"/>
  <c r="P34" i="8" s="1"/>
  <c r="O14" i="8"/>
  <c r="O34" i="8" s="1"/>
  <c r="N14" i="8"/>
  <c r="N34" i="8" s="1"/>
  <c r="M14" i="8"/>
  <c r="M34" i="8" s="1"/>
  <c r="L14" i="8"/>
  <c r="L34" i="8" s="1"/>
  <c r="P13" i="8"/>
  <c r="P33" i="8" s="1"/>
  <c r="O13" i="8"/>
  <c r="O33" i="8" s="1"/>
  <c r="N13" i="8"/>
  <c r="N33" i="8" s="1"/>
  <c r="M13" i="8"/>
  <c r="M33" i="8" s="1"/>
  <c r="L13" i="8"/>
  <c r="L33" i="8" s="1"/>
  <c r="P12" i="8"/>
  <c r="P32" i="8" s="1"/>
  <c r="O12" i="8"/>
  <c r="O32" i="8" s="1"/>
  <c r="N12" i="8"/>
  <c r="N32" i="8" s="1"/>
  <c r="M12" i="8"/>
  <c r="M32" i="8" s="1"/>
  <c r="L12" i="8"/>
  <c r="L32" i="8" s="1"/>
  <c r="P11" i="8"/>
  <c r="P31" i="8" s="1"/>
  <c r="O11" i="8"/>
  <c r="O31" i="8" s="1"/>
  <c r="N11" i="8"/>
  <c r="N31" i="8" s="1"/>
  <c r="M11" i="8"/>
  <c r="M31" i="8" s="1"/>
  <c r="L11" i="8"/>
  <c r="L31" i="8" s="1"/>
  <c r="P10" i="8"/>
  <c r="P30" i="8" s="1"/>
  <c r="O10" i="8"/>
  <c r="O30" i="8" s="1"/>
  <c r="N10" i="8"/>
  <c r="N30" i="8" s="1"/>
  <c r="M10" i="8"/>
  <c r="M30" i="8" s="1"/>
  <c r="L10" i="8"/>
  <c r="L30" i="8" s="1"/>
  <c r="P9" i="8"/>
  <c r="P29" i="8" s="1"/>
  <c r="O9" i="8"/>
  <c r="O29" i="8" s="1"/>
  <c r="N9" i="8"/>
  <c r="N29" i="8" s="1"/>
  <c r="M9" i="8"/>
  <c r="M29" i="8" s="1"/>
  <c r="L9" i="8"/>
  <c r="L29" i="8" s="1"/>
  <c r="P8" i="8"/>
  <c r="P27" i="8" s="1"/>
  <c r="O8" i="8"/>
  <c r="O27" i="8" s="1"/>
  <c r="N8" i="8"/>
  <c r="N27" i="8" s="1"/>
  <c r="M8" i="8"/>
  <c r="M27" i="8" s="1"/>
  <c r="L8" i="8"/>
  <c r="L27" i="8" s="1"/>
  <c r="P7" i="8"/>
  <c r="P26" i="8" s="1"/>
  <c r="P46" i="8" s="1"/>
  <c r="O7" i="8"/>
  <c r="O26" i="8" s="1"/>
  <c r="O46" i="8" s="1"/>
  <c r="N7" i="8"/>
  <c r="N26" i="8" s="1"/>
  <c r="N46" i="8" s="1"/>
  <c r="M7" i="8"/>
  <c r="M26" i="8" s="1"/>
  <c r="M46" i="8" s="1"/>
  <c r="L7" i="8"/>
  <c r="L26" i="8" s="1"/>
  <c r="L46" i="8" s="1"/>
  <c r="E8" i="12" l="1"/>
  <c r="L42" i="10" s="1"/>
  <c r="H38" i="8"/>
  <c r="H24" i="10"/>
  <c r="L41" i="10"/>
  <c r="E16" i="12"/>
  <c r="L43" i="10" s="1"/>
  <c r="J38" i="8"/>
  <c r="K38" i="8" s="1"/>
  <c r="D9" i="11"/>
  <c r="C50" i="5" l="1"/>
  <c r="H14" i="8" s="1"/>
  <c r="I37" i="10" s="1"/>
  <c r="D50" i="5"/>
  <c r="I14" i="8" s="1"/>
  <c r="J37" i="10" s="1"/>
  <c r="E50" i="5"/>
  <c r="J14" i="8" s="1"/>
  <c r="K37" i="10" s="1"/>
  <c r="B50" i="5"/>
  <c r="G14" i="8" s="1"/>
  <c r="H37" i="10" s="1"/>
  <c r="C53" i="4"/>
  <c r="G17" i="8" s="1"/>
  <c r="H40" i="10" s="1"/>
  <c r="D53" i="4"/>
  <c r="H17" i="8" s="1"/>
  <c r="I40" i="10" s="1"/>
  <c r="E53" i="4"/>
  <c r="I17" i="8" s="1"/>
  <c r="J40" i="10" s="1"/>
  <c r="J17" i="8"/>
  <c r="K40" i="10" s="1"/>
  <c r="D52" i="4"/>
  <c r="H16" i="8" s="1"/>
  <c r="I39" i="10" s="1"/>
  <c r="E52" i="4"/>
  <c r="I16" i="8" s="1"/>
  <c r="J39" i="10" s="1"/>
  <c r="F52" i="4"/>
  <c r="J16" i="8" s="1"/>
  <c r="K39" i="10" s="1"/>
  <c r="G16" i="8"/>
  <c r="H39" i="10" s="1"/>
  <c r="D51" i="4"/>
  <c r="H15" i="8" s="1"/>
  <c r="I38" i="10" s="1"/>
  <c r="E51" i="4"/>
  <c r="I15" i="8" s="1"/>
  <c r="J38" i="10" s="1"/>
  <c r="F51" i="4"/>
  <c r="J15" i="8" s="1"/>
  <c r="K38" i="10" s="1"/>
  <c r="G15" i="8"/>
  <c r="H38" i="10" s="1"/>
  <c r="C49" i="5"/>
  <c r="H13" i="8" s="1"/>
  <c r="I27" i="10" s="1"/>
  <c r="D49" i="5"/>
  <c r="I13" i="8" s="1"/>
  <c r="J27" i="10" s="1"/>
  <c r="E49" i="5"/>
  <c r="J13" i="8" s="1"/>
  <c r="K27" i="10" s="1"/>
  <c r="B49" i="5"/>
  <c r="G13" i="8" s="1"/>
  <c r="H27" i="10" s="1"/>
  <c r="C48" i="5"/>
  <c r="H12" i="8" s="1"/>
  <c r="I36" i="10" s="1"/>
  <c r="D48" i="5"/>
  <c r="I12" i="8" s="1"/>
  <c r="J36" i="10" s="1"/>
  <c r="E48" i="5"/>
  <c r="J12" i="8" s="1"/>
  <c r="K36" i="10" s="1"/>
  <c r="B48" i="5"/>
  <c r="G12" i="8" s="1"/>
  <c r="H36" i="10" s="1"/>
  <c r="C47" i="5"/>
  <c r="H11" i="8" s="1"/>
  <c r="I35" i="10" s="1"/>
  <c r="D47" i="5"/>
  <c r="I11" i="8" s="1"/>
  <c r="J35" i="10" s="1"/>
  <c r="E47" i="5"/>
  <c r="J11" i="8" s="1"/>
  <c r="K35" i="10" s="1"/>
  <c r="B47" i="5"/>
  <c r="G11" i="8" s="1"/>
  <c r="H35" i="10" s="1"/>
  <c r="B46" i="5"/>
  <c r="G10" i="8" s="1"/>
  <c r="H34" i="10" s="1"/>
  <c r="C46" i="5"/>
  <c r="H10" i="8" s="1"/>
  <c r="I34" i="10" s="1"/>
  <c r="D46" i="5"/>
  <c r="I10" i="8" s="1"/>
  <c r="J34" i="10" s="1"/>
  <c r="E46" i="5"/>
  <c r="J10" i="8" s="1"/>
  <c r="K34" i="10" s="1"/>
  <c r="C43" i="5"/>
  <c r="H9" i="8" s="1"/>
  <c r="I33" i="10" s="1"/>
  <c r="D43" i="5"/>
  <c r="I9" i="8" s="1"/>
  <c r="J33" i="10" s="1"/>
  <c r="E43" i="5"/>
  <c r="J9" i="8" s="1"/>
  <c r="K33" i="10" s="1"/>
  <c r="B43" i="5"/>
  <c r="G9" i="8" s="1"/>
  <c r="H33" i="10" s="1"/>
  <c r="C42" i="5"/>
  <c r="H8" i="8" s="1"/>
  <c r="I32" i="10" s="1"/>
  <c r="D42" i="5"/>
  <c r="I8" i="8" s="1"/>
  <c r="J32" i="10" s="1"/>
  <c r="E42" i="5"/>
  <c r="J8" i="8" s="1"/>
  <c r="K32" i="10" s="1"/>
  <c r="B42" i="5"/>
  <c r="G8" i="8" s="1"/>
  <c r="H32" i="10" s="1"/>
  <c r="C41" i="5"/>
  <c r="H7" i="8" s="1"/>
  <c r="I31" i="10" s="1"/>
  <c r="D41" i="5"/>
  <c r="I7" i="8" s="1"/>
  <c r="J31" i="10" s="1"/>
  <c r="E41" i="5"/>
  <c r="J7" i="8" s="1"/>
  <c r="K31" i="10" s="1"/>
  <c r="B41" i="5"/>
  <c r="G7" i="8" s="1"/>
  <c r="H31" i="10" s="1"/>
  <c r="F50" i="5"/>
  <c r="K14" i="8" s="1"/>
  <c r="L37" i="10" s="1"/>
  <c r="F11" i="5"/>
  <c r="F10" i="5"/>
  <c r="G52" i="4"/>
  <c r="K16" i="8" s="1"/>
  <c r="L39" i="10" s="1"/>
  <c r="F41" i="5" l="1"/>
  <c r="K7" i="8" s="1"/>
  <c r="L31" i="10" s="1"/>
  <c r="F43" i="5"/>
  <c r="K9" i="8" s="1"/>
  <c r="L33" i="10" s="1"/>
  <c r="F46" i="5"/>
  <c r="K10" i="8" s="1"/>
  <c r="L34" i="10" s="1"/>
  <c r="F49" i="5"/>
  <c r="K13" i="8" s="1"/>
  <c r="L27" i="10" s="1"/>
  <c r="G53" i="4"/>
  <c r="K17" i="8" s="1"/>
  <c r="L40" i="10" s="1"/>
  <c r="G51" i="4"/>
  <c r="K15" i="8" s="1"/>
  <c r="L38" i="10" s="1"/>
  <c r="F42" i="5"/>
  <c r="K8" i="8" s="1"/>
  <c r="L32" i="10" s="1"/>
  <c r="F47" i="5"/>
  <c r="K11" i="8" s="1"/>
  <c r="L35" i="10" s="1"/>
  <c r="F48" i="5"/>
  <c r="K12" i="8" s="1"/>
  <c r="L36" i="10" s="1"/>
</calcChain>
</file>

<file path=xl/sharedStrings.xml><?xml version="1.0" encoding="utf-8"?>
<sst xmlns="http://schemas.openxmlformats.org/spreadsheetml/2006/main" count="636" uniqueCount="283">
  <si>
    <t>Contratado</t>
  </si>
  <si>
    <t>Facturado</t>
  </si>
  <si>
    <t>Ingresos Sin Facturar</t>
  </si>
  <si>
    <t>Glosa Inicial (Objeciones pendientes de la vigencia)</t>
  </si>
  <si>
    <t>Glosada Definitiva de la Vigencia</t>
  </si>
  <si>
    <t>Recaudo Vigencia Actual</t>
  </si>
  <si>
    <t>Recaudo Vigencias Anteriores</t>
  </si>
  <si>
    <t>Total Recaudado</t>
  </si>
  <si>
    <t>Régimen Contributivo</t>
  </si>
  <si>
    <t>Régimen Subsidiado</t>
  </si>
  <si>
    <t>Población Pobre en lo No Cubierto con Subsidios a la Demanda</t>
  </si>
  <si>
    <t>...Población Pobre no afiliada al Régimen Subsidiado</t>
  </si>
  <si>
    <t>SOAT (Diferentes a ECAT)</t>
  </si>
  <si>
    <t>ADRES (Antes FOSYGA)</t>
  </si>
  <si>
    <t>Plan de intervenciones colectivas (antes PAB)</t>
  </si>
  <si>
    <t>Otras Ventas de Servicios de Salud</t>
  </si>
  <si>
    <t>Total venta de servicios de salud</t>
  </si>
  <si>
    <t>PRIMER TRIMESTRE</t>
  </si>
  <si>
    <t>SEGUNDO TRIMESTRE</t>
  </si>
  <si>
    <t>TERCER TRIMESTRE</t>
  </si>
  <si>
    <t>CUARTO TRIMESTRE</t>
  </si>
  <si>
    <t>Tipo de Pagador</t>
  </si>
  <si>
    <t>Subconcepto</t>
  </si>
  <si>
    <t>Hasta 60</t>
  </si>
  <si>
    <t>De 61 a 90</t>
  </si>
  <si>
    <t>De 91 a 180</t>
  </si>
  <si>
    <t>De 181 a 360</t>
  </si>
  <si>
    <t>Mayor 360</t>
  </si>
  <si>
    <t>Total Cartera Radicada</t>
  </si>
  <si>
    <t>Sin Facturar o con Facturación Pendiente de Radicar</t>
  </si>
  <si>
    <t>Glosa Inicial (Objeciones Pendientes)</t>
  </si>
  <si>
    <t>Giro directo para abono a la cartera sector salud</t>
  </si>
  <si>
    <t>Giro para abono de facturación sin identificar</t>
  </si>
  <si>
    <t>Deterioro acumulado de cuentas por cobrar - Prestación de Servicios</t>
  </si>
  <si>
    <t>Primer trimestre</t>
  </si>
  <si>
    <t>Segundo trimestre</t>
  </si>
  <si>
    <t>Tercer trimestre</t>
  </si>
  <si>
    <t>Cuarto trimestre</t>
  </si>
  <si>
    <t>SOAT - ECAT</t>
  </si>
  <si>
    <t>TOTAL CARTERA</t>
  </si>
  <si>
    <t>Saldo Mayor a 360 Días</t>
  </si>
  <si>
    <t>Saldo Menor a 360 Días</t>
  </si>
  <si>
    <t>Total</t>
  </si>
  <si>
    <t xml:space="preserve">PASIVO </t>
  </si>
  <si>
    <t>ACTIVO</t>
  </si>
  <si>
    <t>PATRIMONIO</t>
  </si>
  <si>
    <t>PASIVO</t>
  </si>
  <si>
    <t xml:space="preserve">BALANCE </t>
  </si>
  <si>
    <t>ESTADO DE RESULTADO</t>
  </si>
  <si>
    <t>INGRESOS</t>
  </si>
  <si>
    <t xml:space="preserve">GASTOS </t>
  </si>
  <si>
    <t xml:space="preserve">COSTOS </t>
  </si>
  <si>
    <t>CIERRE DEL EJERCICIO</t>
  </si>
  <si>
    <t>Variable</t>
  </si>
  <si>
    <t>Dosis de biológico aplicadas</t>
  </si>
  <si>
    <t>Controles de enfermería (Atención prenatal / crecimiento y desarrollo)</t>
  </si>
  <si>
    <t>Otros controles de enfermería de PyP (Diferentes a atención prenatal - Crecimiento y desarrollo)</t>
  </si>
  <si>
    <t>Citologías cervicovaginales tomadas</t>
  </si>
  <si>
    <t>Consultas de medicina general electivas realizadas</t>
  </si>
  <si>
    <t>Consultas de medicina general urgentes realizadas</t>
  </si>
  <si>
    <t>Consultas de medicina especializada electivas realizadas</t>
  </si>
  <si>
    <t>Consultas de medicina especializada urgentes realizadas</t>
  </si>
  <si>
    <t>Otras consultas electivas realizadas por profesionales diferentes a médico, enfermero u odontólogo (Incluye Psicología, Nutricionista, Optometria y otras)</t>
  </si>
  <si>
    <t>Total de consultas de odontología realizadas (valoración)</t>
  </si>
  <si>
    <t>Número de sesiones de odontología realizadas</t>
  </si>
  <si>
    <t>Total de tratamientos terminados (Paciente terminado)</t>
  </si>
  <si>
    <t>Sellantes aplicados</t>
  </si>
  <si>
    <t>Superficies obturadas (cualquier material)</t>
  </si>
  <si>
    <t>Exodoncias (cualquier tipo)</t>
  </si>
  <si>
    <t>Partos vaginales</t>
  </si>
  <si>
    <t>Partos por cesárea</t>
  </si>
  <si>
    <t>Total de egresos</t>
  </si>
  <si>
    <t>...Egresos obstétricos (partos, cesáreas y otros egresos obstétricos)</t>
  </si>
  <si>
    <t>...Egresos quirúrgicos (Sin incluir partos, cesáreas y otros egresos obstétricos)</t>
  </si>
  <si>
    <t>...Egresos no quirúrgicos (No incluye salud mental, partos, cesáreas y otros egresos obstétricos)</t>
  </si>
  <si>
    <t>...Egresos salud mental</t>
  </si>
  <si>
    <t>Pacientes en Observación</t>
  </si>
  <si>
    <t>Pacientes en Cuidados Intermedios</t>
  </si>
  <si>
    <t>Pacientes Unidad Cuidados Intensivos</t>
  </si>
  <si>
    <t>Total de días estancia de los egresos</t>
  </si>
  <si>
    <t>...Días estancia de los egresos obstétricos (Partos, cesáreas y otros obstétricos)</t>
  </si>
  <si>
    <t>...Días estancia de los egresos quirúrgicos (Sin Incluir partos, cesáreas y otros obstétricos)</t>
  </si>
  <si>
    <t>...Días estancia de los egresos No quirúrgicos (No incluye salud mental, partos, cesáreas y otros obstétricos)</t>
  </si>
  <si>
    <t>...Días estancia de los egresos salud mental</t>
  </si>
  <si>
    <t>Días estancia Cuidados Intermedios.</t>
  </si>
  <si>
    <t>Días estancia Cuidados Intensivos</t>
  </si>
  <si>
    <t>Total de días cama ocupados</t>
  </si>
  <si>
    <t>Total de días cama disponibles</t>
  </si>
  <si>
    <t>Total de cirugías realizadas (Sin incluir partos y cesáreas)</t>
  </si>
  <si>
    <t>...Cirugías grupos 2-6</t>
  </si>
  <si>
    <t>...Cirugías grupos 7-10</t>
  </si>
  <si>
    <t>...Cirugías grupos 11-13</t>
  </si>
  <si>
    <t>...Cirugías grupos 20-23</t>
  </si>
  <si>
    <t>Exámenes de laboratorio</t>
  </si>
  <si>
    <t>Número de imágenes diagnósticas tomadas</t>
  </si>
  <si>
    <t>Número de sesiones de terapias respiratorias realizadas</t>
  </si>
  <si>
    <t>Número de sesiones de terapias físicas realizadas</t>
  </si>
  <si>
    <t>Número de sesiones de otras terapias (sin incluir respiratorias y físicas)</t>
  </si>
  <si>
    <t>Número de visitas domiciliarias, comunitarias e institucionales -PIC-</t>
  </si>
  <si>
    <t>Número de sesiones de talleres colectivos -PIC-</t>
  </si>
  <si>
    <t>TOTAL</t>
  </si>
  <si>
    <t>Información para Indicadores de Seguridad</t>
  </si>
  <si>
    <t>Cantidad</t>
  </si>
  <si>
    <t>P.2.6. Número total de pacientes hospitalizados que sufren caídas en el periodo.</t>
  </si>
  <si>
    <t>P.2.6 Sumatoria de días de estancia de los pacientes en los servicios de hospitalización en el periodo.</t>
  </si>
  <si>
    <t>P.2.13 Número de pacientes que reingresan al servicio de urgencias en la misma institución antes de 72 horas con el mismo diagnóstico de egreso.</t>
  </si>
  <si>
    <t>P.2.13 Número total de egresos vivos atendidos en el servicio de urgencias durante el periodo definido.</t>
  </si>
  <si>
    <t>P.2.14 Número total de pacientes que reingresan al servicio de hospitalización, en la misma institución, antes de 15 días, por el mismo diagnostico de egreso en el período.</t>
  </si>
  <si>
    <t>P.2.14 Número total de egresos vivos en el periodo.</t>
  </si>
  <si>
    <t>P.2.15 Número total de cirugías programadas que fueron canceladas por causas atribuibles a la institución.</t>
  </si>
  <si>
    <t>P.2.15 Número total de cirugías programadas.</t>
  </si>
  <si>
    <t>Información para Indicadores de Experiencia de la Atención</t>
  </si>
  <si>
    <t>P.3.1 Sumatoria de la diferencia de días calendario entre la fecha en la que se asignó la cita de Medicina general de primera vez y la fecha en la cual el usuario la solicitó.</t>
  </si>
  <si>
    <t>P.3.1 Número total de citas de Medicina General de primera vez asignadas.</t>
  </si>
  <si>
    <t>P.3.2 Sumatoria de la diferencia de días calendario entre la fecha en la que se asignó la cita de Odontología general de primera vez y la fecha en la cual el usuario la solicitó.</t>
  </si>
  <si>
    <t>P.3.2 Número total de citas de Odontología General de primera vez asignadas.</t>
  </si>
  <si>
    <t>P.3.3 Sumatoria de la diferencia de días calendario entre la fecha en la que se asignó la cita de Medicina Interna de primera vez y la fecha en la cual el usuario la solicitó.</t>
  </si>
  <si>
    <t>P.3.3 Número total de citas de Medicina interna de primera vez asignadas.</t>
  </si>
  <si>
    <t>P.3.4 Sumatoria de la diferencia de días calendario entre la fecha en la que se asignó la cita de Pediatría de primera vez y la fecha en la cual el usuario la solicitó.</t>
  </si>
  <si>
    <t>P.3.4 Número total de citas de Pediatría de primera vez asignadas.</t>
  </si>
  <si>
    <t>P.3.5 Sumatoria de la diferencia de días calendario entre la fecha en la que se asignó la cita de Ginecología de primera vez y la fecha en la cual el usuario la solicitó.</t>
  </si>
  <si>
    <t>P.3.5 Número total de citas de Ginecología de primera vez asignadas.</t>
  </si>
  <si>
    <t>P.3.6 Sumatoria de la diferencia de días calendario entre la fecha en la que se asignó la cita de Obstetricia de primera vez y la fecha en la cual el usuario la solicitó.</t>
  </si>
  <si>
    <t>P.3.6 Número total de citas de Obstetricia de primera vez asignadas.</t>
  </si>
  <si>
    <t>P.3.7 Sumatoria de la diferencia de días calendario entre la fecha en la que se asignó la cita de Cirugía General de primera vez y la fecha en la cual el usuario la solicitó.</t>
  </si>
  <si>
    <t>P.3.7 Número total de citas de Cirugía General de primera vez asignadas.</t>
  </si>
  <si>
    <t>P.3.10 Sumatoria del número de minutos transcurridos a partir de que el paciente es clasificado como Triage 2 y el momento en el cual es atendido en consulta de Urgencias por médico.</t>
  </si>
  <si>
    <t>P.3.10 Número total de pacientes clasificados como Triage 2, en un periodo determinado.</t>
  </si>
  <si>
    <t>P.3.14 Número de usuarios que respondieron ?muy buena? o ?buena? a la pregunta: ¿cómo calificaría su experiencia global respecto a los servicios de salud que ha recibido a través de su IPS?.</t>
  </si>
  <si>
    <t>P.3.14 Número de usuarios que respondieron la pregunta.</t>
  </si>
  <si>
    <t>No. de pacientes remitidos a niveles superiores desde servicio ambulatorio y hospitalario</t>
  </si>
  <si>
    <t>No. de pacientes remitidos desde el servicio de urgencias a niveles superiores</t>
  </si>
  <si>
    <t>No. de pacientes remitidos para la atención del parto a niveles superiores</t>
  </si>
  <si>
    <t>CUARTOTRIMESTRE</t>
  </si>
  <si>
    <t xml:space="preserve">TASA DE CAIDAS EN HOSPITALIZACION </t>
  </si>
  <si>
    <t xml:space="preserve">PROPORCIÓN DE REINGRESOS EN URGENCIAS </t>
  </si>
  <si>
    <t>PROPORCIÓN DE REINGRESOS EN HOSPITALIZACIÓN</t>
  </si>
  <si>
    <t xml:space="preserve">TIEMPO PROMEDIO DE ESPERA PARA LA ASIGNACION DE CITA DE MEDICINA GENERAL </t>
  </si>
  <si>
    <t xml:space="preserve">TIEMPO PROMEDIO DE ESPERA PARA LA ASIGNACION DE CITA DE ODONTOLOGIA </t>
  </si>
  <si>
    <t>TIEMPO PROMEDIO DE ESPERA PARA LA ATENCION DE PACIENTE CLASIFICADO COMO TRIAGE 2 EN URGENCIAS</t>
  </si>
  <si>
    <t>PROPORCION DE SATISFACCIÓN GLOBAL DE LA IPS</t>
  </si>
  <si>
    <t>PROCESOS JUDICIALES</t>
  </si>
  <si>
    <t>TOTAL DE PROCESOS</t>
  </si>
  <si>
    <t xml:space="preserve">PROCESOS FINALIZADOS </t>
  </si>
  <si>
    <t xml:space="preserve">PROCESO A FAVOR </t>
  </si>
  <si>
    <t>PROCESOS EN CONTRA</t>
  </si>
  <si>
    <t xml:space="preserve">PORCENTAJE OCUPACIONAL </t>
  </si>
  <si>
    <t xml:space="preserve">PROMEDIO DIAS ESTANCIA </t>
  </si>
  <si>
    <t>GIRO CAMA</t>
  </si>
  <si>
    <t xml:space="preserve">PROPORCION DE PACIENTES ATENDIDOS POR URGENCIA REMITIDOS </t>
  </si>
  <si>
    <t>TABLERO DE MANDO DE INDICADORES CONCERTADOS</t>
  </si>
  <si>
    <t>2021-3</t>
  </si>
  <si>
    <t>CARACTERÍSTICA</t>
  </si>
  <si>
    <t>INDICADOR</t>
  </si>
  <si>
    <t>ESTANDAR</t>
  </si>
  <si>
    <t>PERIODICIDAD</t>
  </si>
  <si>
    <t>2021-1</t>
  </si>
  <si>
    <t>2021-2</t>
  </si>
  <si>
    <t>2021-4</t>
  </si>
  <si>
    <t>2021 AÑO</t>
  </si>
  <si>
    <t>2022-1</t>
  </si>
  <si>
    <t>2022-2</t>
  </si>
  <si>
    <t>2022-3</t>
  </si>
  <si>
    <t>2022-4</t>
  </si>
  <si>
    <t>2022 AÑO</t>
  </si>
  <si>
    <t>&lt; 3 días</t>
  </si>
  <si>
    <t>&lt; 20 min</t>
  </si>
  <si>
    <t>SATISFACCIÓN</t>
  </si>
  <si>
    <t>&gt;90%</t>
  </si>
  <si>
    <t xml:space="preserve">CONSOLIDADO GENERAL </t>
  </si>
  <si>
    <t>TRIMESTRAL</t>
  </si>
  <si>
    <t>PRODUCCIÓN</t>
  </si>
  <si>
    <t>&lt; 3 %</t>
  </si>
  <si>
    <t>&lt;0,01</t>
  </si>
  <si>
    <t>Total venta de servicios de salud subsidiado contratado</t>
  </si>
  <si>
    <t>Total venta de servicios de salud Contributivo contratado</t>
  </si>
  <si>
    <t>Total venta de servicios de salud Contributivo facturado</t>
  </si>
  <si>
    <t>Total venta de servicios de salud Contributivo recaudo</t>
  </si>
  <si>
    <t>Total venta de servicios de salud subsidiado  facturado</t>
  </si>
  <si>
    <t>Total venta de servicios de salud subsidiado  recaudo</t>
  </si>
  <si>
    <t>Total venta de servicios de salud contratado</t>
  </si>
  <si>
    <t>Total venta de servicios de salud  facturado</t>
  </si>
  <si>
    <t>Total venta de servicios de salud recaudo</t>
  </si>
  <si>
    <t>FINANCIERA FACTURACION</t>
  </si>
  <si>
    <t>CONTRIBUTIVO</t>
  </si>
  <si>
    <t>SUBSIDIADO</t>
  </si>
  <si>
    <t>OTROS DEUDORES POR VENTA DE SERVICIOS DE SALUD</t>
  </si>
  <si>
    <t>TOTAL CARTERA REGIMEN CONTRIBUTIVO</t>
  </si>
  <si>
    <t>TOTAL CARTERA REGIMEN SUBSIDIADO</t>
  </si>
  <si>
    <t>TOTAL CARTERA SOAT - ECAT</t>
  </si>
  <si>
    <t>TOTAL CARTERA OTROS DEUDORES POR VENTA DE SERVICIOS DE SALUD</t>
  </si>
  <si>
    <t>OTROS DEUDORES POR CONCEPTOS DIFERENTES A VENTA DE SERVICIOS DE SALUD</t>
  </si>
  <si>
    <t>TOTAL CARTERA OTROS DEUDORES POR CONCEPTOS DIFERENTES A VENTA DE SERVICIOS DE SALUD</t>
  </si>
  <si>
    <t>FACTURACION</t>
  </si>
  <si>
    <t>CARTERA</t>
  </si>
  <si>
    <t>FINANCIERA 
CARTERA</t>
  </si>
  <si>
    <t>FINANCIERA 
PASIVO</t>
  </si>
  <si>
    <t>FINANCIERA 
BALANCE</t>
  </si>
  <si>
    <t xml:space="preserve">ACTIVO </t>
  </si>
  <si>
    <t>BALANCE</t>
  </si>
  <si>
    <t>PROCESOS</t>
  </si>
  <si>
    <t xml:space="preserve">JUDIACIALES </t>
  </si>
  <si>
    <t xml:space="preserve">PROCESOS JUDICIALES TOTALES </t>
  </si>
  <si>
    <t xml:space="preserve">PROCESOS JUDICIALES FALLOS A FAVOR </t>
  </si>
  <si>
    <t>PROCESOS JUDICIALES  FALLOS EN CONTRA</t>
  </si>
  <si>
    <t>INCIDENCIA SIFILIS CONGENITA</t>
  </si>
  <si>
    <t xml:space="preserve">INCIDENCIA SIFILIS CONGENITA </t>
  </si>
  <si>
    <t xml:space="preserve">PLAN DE CAPACITACIONAES </t>
  </si>
  <si>
    <t xml:space="preserve">TOTAL PROGRAMADAS </t>
  </si>
  <si>
    <t>TOTAL EFECTUDAS</t>
  </si>
  <si>
    <t>RESULTADO</t>
  </si>
  <si>
    <t xml:space="preserve">PROPORCIÓN DE EJECUCIÓN DEL PLAN DE CAPACITACIONES </t>
  </si>
  <si>
    <t>&gt;=80%</t>
  </si>
  <si>
    <t>AÑO</t>
  </si>
  <si>
    <t xml:space="preserve">MANTENIMIENTO INFRAESTRUCTURA </t>
  </si>
  <si>
    <t>MANTENIMIENTO EQUIPOS BIOMEDICOS</t>
  </si>
  <si>
    <t xml:space="preserve">MANTENIMIENTO INFRAESTRUTURA </t>
  </si>
  <si>
    <t xml:space="preserve"> USUARIO EXTERNO </t>
  </si>
  <si>
    <t>VISIÓN</t>
  </si>
  <si>
    <t>Para el año 2025 seremos identificados como una IPS líder en el primer nivel de atención, en proceso de acreditación, reconocida por su mejoramiento continuo, excelencia en la atención, personal idóneo trabajando en equipo y con una infraestructura que brinde un ambiente agradable que satisfaga las expectativas de nuestros usuarios internos y externos.</t>
  </si>
  <si>
    <t>Efectividad en la Auditoria para el Mejoramiento continuo de la calidad de la Atención en Salud</t>
  </si>
  <si>
    <t>EFECTIVIDAD EN LA AUDITORIA PARA EL MEJORAMIENTO CONTINUO DE LA CALIDAD DE LA ATENCIÓN EN SALUD</t>
  </si>
  <si>
    <t>ANUAL</t>
  </si>
  <si>
    <t>Número de Acciones de Mejora ejecutadas derivadas de las auditorias realizadas</t>
  </si>
  <si>
    <t>Total de Acciones de Mejoramiento programadas para la vigencia derivadas de los planes de mejora del componente de auditoria</t>
  </si>
  <si>
    <t>VALOR</t>
  </si>
  <si>
    <t>TOTAL VENTA DE SERVICIOS DE SALUD CONTRIBUTIVO CONTRATADO</t>
  </si>
  <si>
    <t>TOTAL VENTA DE SERVICIOS DE SALUD CONTRIBUTIVO FACTURADO</t>
  </si>
  <si>
    <t>TOTAL VENTA DE SERVICIOS DE SALUD CONTRIBUTIVO RECAUDO</t>
  </si>
  <si>
    <t>TOTAL VENTA DE SERVICIOS DE SALUD SUBSIDIADO CONTRATADO</t>
  </si>
  <si>
    <t>TOTAL VENTA DE SERVICIOS DE SALUD SUBSIDIADO  FACTURADO</t>
  </si>
  <si>
    <t>TOTAL VENTA DE SERVICIOS DE SALUD SUBSIDIADO  RECAUDO</t>
  </si>
  <si>
    <t>TOTAL VENTA DE SERVICIOS DE SALUD CONTRATADO</t>
  </si>
  <si>
    <t>TOTAL VENTA DE SERVICIOS DE SALUD  FACTURADO</t>
  </si>
  <si>
    <t>TOTAL VENTA DE SERVICIOS DE SALUD RECAUDO</t>
  </si>
  <si>
    <r>
      <t>    </t>
    </r>
    <r>
      <rPr>
        <b/>
        <sz val="14"/>
        <color theme="0"/>
        <rFont val="Calibri"/>
        <family val="2"/>
        <scheme val="minor"/>
      </rPr>
      <t>Información para Otros Indicadores</t>
    </r>
  </si>
  <si>
    <t>A la baja con respecto al trimestre anterior</t>
  </si>
  <si>
    <t>Que no disminuya con respecto al trimestre anterior</t>
  </si>
  <si>
    <t>Ver tabla por servicio</t>
  </si>
  <si>
    <t xml:space="preserve">ESTADO DE RESULTADOS </t>
  </si>
  <si>
    <t>Positivo</t>
  </si>
  <si>
    <t>TOTAL EFECTUADAS</t>
  </si>
  <si>
    <t>Menor a 6 dias</t>
  </si>
  <si>
    <t>Menor a 6</t>
  </si>
  <si>
    <r>
      <t> </t>
    </r>
    <r>
      <rPr>
        <b/>
        <sz val="8"/>
        <color rgb="FF000000"/>
        <rFont val="Verdana"/>
        <family val="2"/>
      </rPr>
      <t>Información para Otros Indicadores</t>
    </r>
  </si>
  <si>
    <t>Mayor al 80%</t>
  </si>
  <si>
    <t>Menor a 30 minutos</t>
  </si>
  <si>
    <t>ESTRATEGIA</t>
  </si>
  <si>
    <t>ACTIVIDAD</t>
  </si>
  <si>
    <t>MANTENIMIENTO  Y CALIBRACIÓN DE EQUIPOS BIOMEDICOS</t>
  </si>
  <si>
    <t xml:space="preserve"> GESTIÓN DE FACTURACION</t>
  </si>
  <si>
    <t>GESTIÓN DE CARTERA</t>
  </si>
  <si>
    <t>GESTIÓN DE PASIVO</t>
  </si>
  <si>
    <t>DESARROLLO FINANCIERO</t>
  </si>
  <si>
    <t>CRECIMIENTO Y DESARROLLO INTEGRAL DEL TALENTO HUMANO</t>
  </si>
  <si>
    <t>CUALIFICACIÓN 	Y 	ENTRENAMIENTO 	DEL	 RECURSO 	HUMANO  ADMINISTRATIVO  Y  ASISTENCIAL</t>
  </si>
  <si>
    <t>MANTENIMIENTOY MEJORAMIENTO DE INFRAESTRUCTURA FISICA</t>
  </si>
  <si>
    <t>GESTIÓN DE PROCESOS</t>
  </si>
  <si>
    <t xml:space="preserve">MEJORA CONTINUA DE LA CALIDAD </t>
  </si>
  <si>
    <t>MANTENIMIENTO Y MEJORAMIENTO DE EQUIPOS BIOMEDICOS</t>
  </si>
  <si>
    <t xml:space="preserve">PRESTACION INTEGRAL DE SERVICIOS DE SALUD </t>
  </si>
  <si>
    <t xml:space="preserve">PRESTACION DE SERVICIOS DE SALUD </t>
  </si>
  <si>
    <t xml:space="preserve">
GESTIÓN DE PROCESOS TECNOLOGIA E INFRAESTRUCTURA </t>
  </si>
  <si>
    <t>MEJORA EN LA CALIDAD DEL SERVICIO</t>
  </si>
  <si>
    <t>UVR</t>
  </si>
  <si>
    <t xml:space="preserve">PRODUCCIÓN UVR CON RESPECTO AL AÑO ANTERIOR </t>
  </si>
  <si>
    <t xml:space="preserve">Aumento en las UVR con respecto al año anterior </t>
  </si>
  <si>
    <t>POA 2022</t>
  </si>
  <si>
    <t>Cumple</t>
  </si>
  <si>
    <t>Cumplimiento de la politica de Participación Social en Salud</t>
  </si>
  <si>
    <t>SEMSTRAL</t>
  </si>
  <si>
    <t>Responsable formulario</t>
  </si>
  <si>
    <t>Menor 10%</t>
  </si>
  <si>
    <t>Mayor al 6%</t>
  </si>
  <si>
    <t>PROPORCIÓN DE CUMPLIMIENTO DEL PLAN DE DESARROLLO</t>
  </si>
  <si>
    <t>TOTAL METAS PLANTEADAS</t>
  </si>
  <si>
    <t>TOTAL METAS EJECUTADAS</t>
  </si>
  <si>
    <t>&gt;=90%</t>
  </si>
  <si>
    <t>Seguridad y salud en el trabajo</t>
  </si>
  <si>
    <t>PROPORCIÓN DE CUMPLIMIENTO DE PROGRAMA DE SEGURIDAD Y SALUD EN EL TRABAJO</t>
  </si>
  <si>
    <t>&gt;=80% AL FINALIZAR EL AÑO</t>
  </si>
  <si>
    <t>Mayor a 0,1</t>
  </si>
  <si>
    <t>Aumento con respecto al año anterior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</si>
</sst>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quot;$&quot;* #,##0_-;_-&quot;$&quot;* &quot;-&quot;_-;_-@_-"/>
    <numFmt numFmtId="41" formatCode="_-* #,##0_-;\-* #,##0_-;_-* &quot;-&quot;_-;_-@_-"/>
    <numFmt numFmtId="164" formatCode="_-* #,##0.0_-;\-* #,##0.0_-;_-* &quot;-&quot;_-;_-@_-"/>
    <numFmt numFmtId="165" formatCode="_-* #,##0.00_-;\-* #,##0.00_-;_-* &quot;-&quot;_-;_-@_-"/>
    <numFmt numFmtId="166" formatCode="0.0"/>
  </numFmts>
  <fonts count="39" x14ac:knownFonts="1">
    <font>
      <sz val="12"/>
      <color theme="1"/>
      <name val="Calibri"/>
      <family val="2"/>
      <scheme val="minor"/>
    </font>
    <font>
      <sz val="12"/>
      <color theme="1"/>
      <name val="Calibri"/>
      <family val="2"/>
      <scheme val="minor"/>
    </font>
    <font>
      <sz val="12"/>
      <color theme="0"/>
      <name val="Calibri"/>
      <family val="2"/>
      <scheme val="minor"/>
    </font>
    <font>
      <sz val="8"/>
      <color theme="1"/>
      <name val="Verdana"/>
      <family val="2"/>
    </font>
    <font>
      <sz val="8"/>
      <color theme="0"/>
      <name val="Verdana"/>
      <family val="2"/>
    </font>
    <font>
      <sz val="12"/>
      <color theme="1"/>
      <name val="Arial"/>
      <family val="2"/>
    </font>
    <font>
      <b/>
      <sz val="12"/>
      <color theme="0"/>
      <name val="Arial"/>
      <family val="2"/>
    </font>
    <font>
      <sz val="12"/>
      <color theme="0"/>
      <name val="Arial"/>
      <family val="2"/>
    </font>
    <font>
      <sz val="8"/>
      <color rgb="FF000000"/>
      <name val="Arial"/>
      <family val="2"/>
    </font>
    <font>
      <b/>
      <sz val="12"/>
      <color rgb="FF000000"/>
      <name val="Arial"/>
      <family val="2"/>
    </font>
    <font>
      <sz val="12"/>
      <color rgb="FF000000"/>
      <name val="Arial"/>
      <family val="2"/>
    </font>
    <font>
      <u/>
      <sz val="12"/>
      <color theme="10"/>
      <name val="Calibri"/>
      <family val="2"/>
      <scheme val="minor"/>
    </font>
    <font>
      <sz val="11"/>
      <name val="Arial"/>
      <family val="2"/>
    </font>
    <font>
      <b/>
      <sz val="7"/>
      <color rgb="FF000000"/>
      <name val="Arial"/>
      <family val="2"/>
    </font>
    <font>
      <sz val="10"/>
      <color rgb="FF000000"/>
      <name val="Arial"/>
      <family val="2"/>
    </font>
    <font>
      <sz val="9"/>
      <color rgb="FF000000"/>
      <name val="Arial"/>
      <family val="2"/>
    </font>
    <font>
      <b/>
      <sz val="14"/>
      <name val="Calibri"/>
      <family val="2"/>
      <scheme val="minor"/>
    </font>
    <font>
      <sz val="11"/>
      <name val="Calibri"/>
      <family val="2"/>
      <scheme val="minor"/>
    </font>
    <font>
      <sz val="11"/>
      <name val="Verdana"/>
      <family val="2"/>
    </font>
    <font>
      <sz val="11"/>
      <name val="Papyrus"/>
      <family val="4"/>
    </font>
    <font>
      <b/>
      <sz val="11"/>
      <name val="Arial"/>
      <family val="2"/>
    </font>
    <font>
      <b/>
      <sz val="10"/>
      <color theme="0"/>
      <name val="Calibri"/>
      <family val="2"/>
      <scheme val="minor"/>
    </font>
    <font>
      <sz val="18"/>
      <color theme="0"/>
      <name val="Arial"/>
      <family val="2"/>
    </font>
    <font>
      <b/>
      <sz val="10"/>
      <name val="Arial"/>
      <family val="2"/>
    </font>
    <font>
      <sz val="12"/>
      <name val="Arial"/>
      <family val="2"/>
    </font>
    <font>
      <b/>
      <sz val="12"/>
      <name val="Arial"/>
      <family val="2"/>
    </font>
    <font>
      <b/>
      <sz val="12"/>
      <color theme="0"/>
      <name val="Calibri"/>
      <family val="2"/>
      <scheme val="minor"/>
    </font>
    <font>
      <sz val="8"/>
      <color rgb="FF000000"/>
      <name val="Verdana"/>
      <family val="2"/>
    </font>
    <font>
      <sz val="12"/>
      <color rgb="FF000000"/>
      <name val="Calibri"/>
      <family val="2"/>
      <scheme val="minor"/>
    </font>
    <font>
      <sz val="14"/>
      <color theme="0"/>
      <name val="Calibri"/>
      <family val="2"/>
      <scheme val="minor"/>
    </font>
    <font>
      <sz val="14"/>
      <color theme="1"/>
      <name val="Calibri"/>
      <family val="2"/>
      <scheme val="minor"/>
    </font>
    <font>
      <sz val="14"/>
      <color rgb="FF000000"/>
      <name val="Calibri"/>
      <family val="2"/>
      <scheme val="minor"/>
    </font>
    <font>
      <b/>
      <sz val="14"/>
      <color theme="0"/>
      <name val="Calibri"/>
      <family val="2"/>
      <scheme val="minor"/>
    </font>
    <font>
      <sz val="8"/>
      <color rgb="FFFFFFEE"/>
      <name val="Verdana"/>
      <family val="2"/>
    </font>
    <font>
      <b/>
      <sz val="8"/>
      <color rgb="FF000000"/>
      <name val="Verdana"/>
      <family val="2"/>
    </font>
    <font>
      <sz val="8"/>
      <name val="Calibri"/>
      <family val="2"/>
      <scheme val="minor"/>
    </font>
    <font>
      <sz val="14"/>
      <color theme="1"/>
      <name val="Arial"/>
      <family val="2"/>
    </font>
    <font>
      <sz val="14"/>
      <color rgb="FF000000"/>
      <name val="Arial"/>
      <family val="2"/>
    </font>
    <font>
      <sz val="8"/>
      <color theme="1"/>
      <name val="Calibri"/>
      <family val="2"/>
      <scheme val="minor"/>
    </font>
  </fonts>
  <fills count="18">
    <fill>
      <patternFill patternType="none"/>
    </fill>
    <fill>
      <patternFill patternType="gray125"/>
    </fill>
    <fill>
      <patternFill patternType="solid">
        <fgColor rgb="FF0070C0"/>
        <bgColor indexed="64"/>
      </patternFill>
    </fill>
    <fill>
      <patternFill patternType="solid">
        <fgColor rgb="FFFF0000"/>
        <bgColor indexed="64"/>
      </patternFill>
    </fill>
    <fill>
      <patternFill patternType="solid">
        <fgColor indexed="9"/>
        <bgColor indexed="64"/>
      </patternFill>
    </fill>
    <fill>
      <patternFill patternType="solid">
        <fgColor theme="0"/>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9"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s>
  <cellStyleXfs count="5">
    <xf numFmtId="0" fontId="0" fillId="0" borderId="0"/>
    <xf numFmtId="41"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cellStyleXfs>
  <cellXfs count="261">
    <xf numFmtId="0" fontId="0" fillId="0" borderId="0" xfId="0"/>
    <xf numFmtId="0" fontId="0" fillId="0" borderId="0" xfId="0" applyAlignment="1">
      <alignment wrapText="1"/>
    </xf>
    <xf numFmtId="0" fontId="0" fillId="0" borderId="1" xfId="0" applyBorder="1" applyAlignment="1">
      <alignment wrapText="1"/>
    </xf>
    <xf numFmtId="0" fontId="4" fillId="2" borderId="1" xfId="0" applyFont="1" applyFill="1" applyBorder="1" applyAlignment="1">
      <alignment wrapText="1"/>
    </xf>
    <xf numFmtId="0" fontId="4" fillId="2" borderId="1" xfId="0" applyFont="1" applyFill="1" applyBorder="1"/>
    <xf numFmtId="0" fontId="5" fillId="0" borderId="1" xfId="0" applyFont="1" applyBorder="1" applyAlignment="1">
      <alignment horizontal="center"/>
    </xf>
    <xf numFmtId="0" fontId="7" fillId="2" borderId="0" xfId="0" applyFont="1" applyFill="1" applyAlignment="1">
      <alignment horizontal="center"/>
    </xf>
    <xf numFmtId="0" fontId="5" fillId="0" borderId="0" xfId="0" applyFont="1"/>
    <xf numFmtId="0" fontId="5" fillId="3" borderId="1" xfId="0" applyFont="1" applyFill="1" applyBorder="1" applyAlignment="1">
      <alignment wrapText="1"/>
    </xf>
    <xf numFmtId="42" fontId="5" fillId="0" borderId="1" xfId="2" applyFont="1" applyBorder="1"/>
    <xf numFmtId="0" fontId="12" fillId="4" borderId="0" xfId="0" applyFont="1" applyFill="1"/>
    <xf numFmtId="0" fontId="12" fillId="4" borderId="6" xfId="0" applyFont="1" applyFill="1" applyBorder="1"/>
    <xf numFmtId="0" fontId="13" fillId="5" borderId="0" xfId="0" applyFont="1" applyFill="1" applyAlignment="1" applyProtection="1">
      <alignment horizontal="center" wrapText="1"/>
      <protection locked="0"/>
    </xf>
    <xf numFmtId="0" fontId="15" fillId="5" borderId="0" xfId="0" applyFont="1" applyFill="1" applyAlignment="1" applyProtection="1">
      <alignment horizontal="center" vertical="center"/>
      <protection locked="0"/>
    </xf>
    <xf numFmtId="0" fontId="12" fillId="4" borderId="0" xfId="0" applyFont="1" applyFill="1" applyAlignment="1">
      <alignment horizontal="center"/>
    </xf>
    <xf numFmtId="0" fontId="12" fillId="4" borderId="1" xfId="0" applyFont="1" applyFill="1" applyBorder="1"/>
    <xf numFmtId="0" fontId="16" fillId="6" borderId="1" xfId="0" applyFont="1" applyFill="1" applyBorder="1" applyAlignment="1">
      <alignment horizontal="center" vertical="center" wrapText="1"/>
    </xf>
    <xf numFmtId="0" fontId="11" fillId="7" borderId="1" xfId="4" applyFill="1" applyBorder="1" applyAlignment="1" applyProtection="1">
      <alignment horizontal="justify" vertical="center" wrapText="1"/>
    </xf>
    <xf numFmtId="0" fontId="17" fillId="7" borderId="1" xfId="0" applyFont="1" applyFill="1" applyBorder="1" applyAlignment="1">
      <alignment horizontal="center" vertical="center"/>
    </xf>
    <xf numFmtId="0" fontId="17" fillId="7"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2" fillId="4" borderId="11" xfId="0" applyFont="1" applyFill="1" applyBorder="1"/>
    <xf numFmtId="0" fontId="12" fillId="4" borderId="1" xfId="0" applyFont="1" applyFill="1" applyBorder="1" applyAlignment="1">
      <alignment wrapText="1"/>
    </xf>
    <xf numFmtId="0" fontId="12" fillId="4" borderId="0" xfId="0" applyFont="1" applyFill="1" applyAlignment="1">
      <alignment wrapText="1"/>
    </xf>
    <xf numFmtId="0" fontId="19" fillId="4" borderId="1" xfId="0" applyFont="1" applyFill="1" applyBorder="1" applyAlignment="1">
      <alignment wrapText="1"/>
    </xf>
    <xf numFmtId="0" fontId="19" fillId="4" borderId="0" xfId="0" applyFont="1" applyFill="1" applyAlignment="1">
      <alignment wrapText="1"/>
    </xf>
    <xf numFmtId="0" fontId="19" fillId="4" borderId="12" xfId="0" applyFont="1" applyFill="1" applyBorder="1" applyAlignment="1">
      <alignment wrapText="1"/>
    </xf>
    <xf numFmtId="0" fontId="19" fillId="4" borderId="11" xfId="0" applyFont="1" applyFill="1" applyBorder="1" applyAlignment="1">
      <alignment wrapText="1"/>
    </xf>
    <xf numFmtId="0" fontId="19" fillId="4" borderId="13" xfId="0" applyFont="1" applyFill="1" applyBorder="1" applyAlignment="1">
      <alignment wrapText="1"/>
    </xf>
    <xf numFmtId="0" fontId="19" fillId="4" borderId="14" xfId="0" applyFont="1" applyFill="1" applyBorder="1" applyAlignment="1">
      <alignment wrapText="1"/>
    </xf>
    <xf numFmtId="0" fontId="19" fillId="4" borderId="15" xfId="0" applyFont="1" applyFill="1" applyBorder="1" applyAlignment="1">
      <alignment wrapText="1"/>
    </xf>
    <xf numFmtId="0" fontId="20" fillId="4" borderId="0" xfId="0" applyFont="1" applyFill="1"/>
    <xf numFmtId="3" fontId="18" fillId="4" borderId="1" xfId="0" applyNumberFormat="1" applyFont="1" applyFill="1" applyBorder="1" applyAlignment="1">
      <alignment horizontal="center" vertical="center" wrapText="1"/>
    </xf>
    <xf numFmtId="9" fontId="18" fillId="4" borderId="1" xfId="0" applyNumberFormat="1" applyFont="1" applyFill="1" applyBorder="1" applyAlignment="1">
      <alignment horizontal="center" vertical="center" wrapText="1"/>
    </xf>
    <xf numFmtId="0" fontId="21" fillId="2" borderId="1" xfId="0" applyFont="1" applyFill="1" applyBorder="1" applyAlignment="1">
      <alignment horizontal="center" vertical="center" wrapText="1"/>
    </xf>
    <xf numFmtId="0" fontId="17" fillId="8" borderId="1" xfId="0" applyFont="1" applyFill="1" applyBorder="1" applyAlignment="1">
      <alignment horizontal="center" vertical="center"/>
    </xf>
    <xf numFmtId="42" fontId="18" fillId="4" borderId="1" xfId="0" applyNumberFormat="1" applyFont="1" applyFill="1" applyBorder="1" applyAlignment="1">
      <alignment horizontal="center" vertical="center" wrapText="1"/>
    </xf>
    <xf numFmtId="0" fontId="11" fillId="10" borderId="1" xfId="4" applyFill="1" applyBorder="1" applyAlignment="1" applyProtection="1">
      <alignment horizontal="justify" vertical="center" wrapText="1"/>
    </xf>
    <xf numFmtId="0" fontId="17" fillId="10" borderId="1" xfId="0" applyFont="1" applyFill="1" applyBorder="1" applyAlignment="1">
      <alignment horizontal="center" vertical="center"/>
    </xf>
    <xf numFmtId="0" fontId="17" fillId="10" borderId="1" xfId="0" applyFont="1" applyFill="1" applyBorder="1" applyAlignment="1">
      <alignment horizontal="center" vertical="center" wrapText="1"/>
    </xf>
    <xf numFmtId="0" fontId="11" fillId="8" borderId="1" xfId="4" applyFill="1" applyBorder="1" applyAlignment="1" applyProtection="1">
      <alignment horizontal="justify" vertical="center" wrapText="1"/>
    </xf>
    <xf numFmtId="0" fontId="17" fillId="8" borderId="1" xfId="0" applyFont="1" applyFill="1" applyBorder="1" applyAlignment="1">
      <alignment horizontal="center" vertical="center" wrapText="1"/>
    </xf>
    <xf numFmtId="42" fontId="18" fillId="10" borderId="1" xfId="0" applyNumberFormat="1" applyFont="1" applyFill="1" applyBorder="1" applyAlignment="1">
      <alignment horizontal="center" vertical="center" wrapText="1"/>
    </xf>
    <xf numFmtId="42" fontId="12" fillId="4" borderId="1" xfId="2" applyFont="1" applyFill="1" applyBorder="1" applyAlignment="1">
      <alignment vertical="center" wrapText="1"/>
    </xf>
    <xf numFmtId="0" fontId="11" fillId="0" borderId="1" xfId="4" applyFill="1" applyBorder="1" applyAlignment="1" applyProtection="1">
      <alignment horizontal="justify"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8" fillId="5" borderId="1" xfId="0" applyFont="1" applyFill="1" applyBorder="1" applyAlignment="1" applyProtection="1">
      <alignment horizontal="center" vertical="center"/>
      <protection locked="0"/>
    </xf>
    <xf numFmtId="0" fontId="23" fillId="0" borderId="1" xfId="0" applyFont="1" applyBorder="1" applyAlignment="1">
      <alignment horizontal="center" vertical="center" wrapText="1"/>
    </xf>
    <xf numFmtId="0" fontId="23" fillId="7" borderId="1" xfId="0" applyFont="1" applyFill="1" applyBorder="1" applyAlignment="1">
      <alignment vertical="center" wrapText="1"/>
    </xf>
    <xf numFmtId="0" fontId="11" fillId="11" borderId="1" xfId="4" applyFill="1" applyBorder="1" applyAlignment="1" applyProtection="1">
      <alignment horizontal="justify" vertical="center" wrapText="1"/>
    </xf>
    <xf numFmtId="0" fontId="17" fillId="11" borderId="1" xfId="0" applyFont="1" applyFill="1" applyBorder="1" applyAlignment="1">
      <alignment horizontal="center" vertical="center"/>
    </xf>
    <xf numFmtId="0" fontId="17" fillId="11"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4" fillId="4" borderId="0" xfId="0" applyFont="1" applyFill="1" applyAlignment="1">
      <alignment vertical="center"/>
    </xf>
    <xf numFmtId="0" fontId="9" fillId="5" borderId="0" xfId="0" applyFont="1" applyFill="1" applyAlignment="1" applyProtection="1">
      <alignment horizontal="center" vertical="center" wrapText="1"/>
      <protection locked="0"/>
    </xf>
    <xf numFmtId="0" fontId="25" fillId="4" borderId="0" xfId="0" applyFont="1" applyFill="1" applyAlignment="1">
      <alignment vertical="center"/>
    </xf>
    <xf numFmtId="0" fontId="24" fillId="4" borderId="0" xfId="0" applyFont="1" applyFill="1" applyAlignment="1">
      <alignment vertical="center" wrapText="1"/>
    </xf>
    <xf numFmtId="0" fontId="24" fillId="4" borderId="15" xfId="0" applyFont="1" applyFill="1" applyBorder="1" applyAlignment="1">
      <alignment vertical="center" wrapText="1"/>
    </xf>
    <xf numFmtId="0" fontId="24" fillId="4" borderId="11" xfId="0" applyFont="1" applyFill="1" applyBorder="1" applyAlignment="1">
      <alignment vertical="center"/>
    </xf>
    <xf numFmtId="0" fontId="24" fillId="4" borderId="11" xfId="0" applyFont="1" applyFill="1" applyBorder="1" applyAlignment="1">
      <alignment vertical="center" wrapText="1"/>
    </xf>
    <xf numFmtId="9" fontId="5" fillId="0" borderId="1" xfId="3" applyFont="1" applyBorder="1"/>
    <xf numFmtId="0" fontId="5" fillId="0" borderId="0" xfId="0" applyFont="1" applyAlignment="1">
      <alignment horizontal="center"/>
    </xf>
    <xf numFmtId="41" fontId="5" fillId="0" borderId="0" xfId="1" applyFont="1" applyAlignment="1">
      <alignment horizontal="center"/>
    </xf>
    <xf numFmtId="9" fontId="5" fillId="0" borderId="0" xfId="3" applyFont="1" applyBorder="1" applyAlignment="1">
      <alignment horizontal="center"/>
    </xf>
    <xf numFmtId="0" fontId="25" fillId="13" borderId="1" xfId="0" applyFont="1" applyFill="1" applyBorder="1" applyAlignment="1">
      <alignment horizontal="center" vertical="center"/>
    </xf>
    <xf numFmtId="0" fontId="6" fillId="2" borderId="10" xfId="0" applyFont="1" applyFill="1" applyBorder="1" applyAlignment="1">
      <alignment horizontal="center" vertical="center" wrapText="1"/>
    </xf>
    <xf numFmtId="0" fontId="0" fillId="9" borderId="0" xfId="0" applyFill="1"/>
    <xf numFmtId="0" fontId="27" fillId="0" borderId="1" xfId="0" applyFont="1" applyBorder="1"/>
    <xf numFmtId="3" fontId="27" fillId="0" borderId="1" xfId="0" applyNumberFormat="1" applyFont="1" applyBorder="1"/>
    <xf numFmtId="0" fontId="0" fillId="0" borderId="1" xfId="0" applyBorder="1" applyAlignment="1">
      <alignment horizontal="center"/>
    </xf>
    <xf numFmtId="0" fontId="2" fillId="2" borderId="1" xfId="0" applyFont="1" applyFill="1" applyBorder="1" applyAlignment="1">
      <alignment horizontal="center" wrapText="1"/>
    </xf>
    <xf numFmtId="3" fontId="28" fillId="0" borderId="1" xfId="0" applyNumberFormat="1" applyFont="1" applyBorder="1"/>
    <xf numFmtId="0" fontId="28" fillId="0" borderId="1" xfId="0" applyFont="1" applyBorder="1"/>
    <xf numFmtId="0" fontId="30" fillId="0" borderId="0" xfId="0" applyFont="1"/>
    <xf numFmtId="0" fontId="29" fillId="2" borderId="0" xfId="0" applyFont="1" applyFill="1" applyAlignment="1">
      <alignment horizontal="center"/>
    </xf>
    <xf numFmtId="0" fontId="30" fillId="0" borderId="1" xfId="0" applyFont="1" applyBorder="1" applyAlignment="1">
      <alignment horizontal="center"/>
    </xf>
    <xf numFmtId="42" fontId="30" fillId="0" borderId="1" xfId="2" applyFont="1" applyBorder="1"/>
    <xf numFmtId="3" fontId="31" fillId="0" borderId="1" xfId="0" applyNumberFormat="1" applyFont="1" applyBorder="1"/>
    <xf numFmtId="0" fontId="3" fillId="0" borderId="0" xfId="0" applyFont="1"/>
    <xf numFmtId="0" fontId="30" fillId="0" borderId="0" xfId="0" applyFont="1" applyAlignment="1">
      <alignment wrapText="1"/>
    </xf>
    <xf numFmtId="0" fontId="29" fillId="2" borderId="1" xfId="0" applyFont="1" applyFill="1" applyBorder="1" applyAlignment="1">
      <alignment wrapText="1"/>
    </xf>
    <xf numFmtId="0" fontId="29" fillId="2" borderId="10" xfId="0" applyFont="1" applyFill="1" applyBorder="1" applyAlignment="1">
      <alignment horizontal="center" wrapText="1"/>
    </xf>
    <xf numFmtId="0" fontId="30" fillId="0" borderId="1" xfId="0" applyFont="1" applyBorder="1" applyAlignment="1">
      <alignment wrapText="1"/>
    </xf>
    <xf numFmtId="3" fontId="30" fillId="0" borderId="1" xfId="0" applyNumberFormat="1" applyFont="1" applyBorder="1"/>
    <xf numFmtId="0" fontId="30" fillId="0" borderId="1" xfId="0" applyFont="1" applyBorder="1"/>
    <xf numFmtId="0" fontId="32" fillId="2" borderId="0" xfId="0" applyFont="1" applyFill="1" applyAlignment="1">
      <alignment wrapText="1"/>
    </xf>
    <xf numFmtId="0" fontId="29" fillId="2" borderId="0" xfId="0" applyFont="1" applyFill="1" applyAlignment="1">
      <alignment wrapText="1"/>
    </xf>
    <xf numFmtId="0" fontId="31" fillId="0" borderId="1" xfId="0" applyFont="1" applyBorder="1" applyAlignment="1">
      <alignment wrapText="1"/>
    </xf>
    <xf numFmtId="0" fontId="31" fillId="0" borderId="1" xfId="0" applyFont="1" applyBorder="1"/>
    <xf numFmtId="3" fontId="31" fillId="0" borderId="1" xfId="0" applyNumberFormat="1" applyFont="1" applyBorder="1" applyAlignment="1">
      <alignment wrapText="1"/>
    </xf>
    <xf numFmtId="0" fontId="31" fillId="3" borderId="1" xfId="0" applyFont="1" applyFill="1" applyBorder="1" applyAlignment="1">
      <alignment wrapText="1"/>
    </xf>
    <xf numFmtId="0" fontId="32" fillId="2" borderId="1" xfId="0" applyFont="1" applyFill="1" applyBorder="1" applyAlignment="1">
      <alignment wrapText="1"/>
    </xf>
    <xf numFmtId="9" fontId="31" fillId="0" borderId="1" xfId="3" applyFont="1" applyBorder="1" applyAlignment="1">
      <alignment wrapText="1"/>
    </xf>
    <xf numFmtId="9" fontId="30" fillId="0" borderId="1" xfId="3" applyFont="1" applyBorder="1"/>
    <xf numFmtId="0" fontId="31" fillId="0" borderId="1" xfId="0" applyFont="1" applyBorder="1" applyAlignment="1">
      <alignment vertical="center" wrapText="1"/>
    </xf>
    <xf numFmtId="2" fontId="31" fillId="0" borderId="1" xfId="0" applyNumberFormat="1" applyFont="1" applyBorder="1" applyAlignment="1">
      <alignment wrapText="1"/>
    </xf>
    <xf numFmtId="10" fontId="31" fillId="0" borderId="1" xfId="3" applyNumberFormat="1" applyFont="1" applyBorder="1" applyAlignment="1">
      <alignment wrapText="1"/>
    </xf>
    <xf numFmtId="10" fontId="31" fillId="0" borderId="1" xfId="0" applyNumberFormat="1" applyFont="1" applyBorder="1" applyAlignment="1">
      <alignment wrapText="1"/>
    </xf>
    <xf numFmtId="0" fontId="0" fillId="2" borderId="0" xfId="0" applyFill="1"/>
    <xf numFmtId="10" fontId="24" fillId="12" borderId="1" xfId="3" applyNumberFormat="1" applyFont="1" applyFill="1" applyBorder="1" applyAlignment="1">
      <alignment horizontal="center" vertical="center" wrapText="1"/>
    </xf>
    <xf numFmtId="10" fontId="24" fillId="4" borderId="1" xfId="3" applyNumberFormat="1" applyFont="1" applyFill="1" applyBorder="1" applyAlignment="1">
      <alignment horizontal="center" vertical="center" wrapText="1"/>
    </xf>
    <xf numFmtId="10" fontId="24" fillId="4" borderId="0" xfId="3" applyNumberFormat="1" applyFont="1" applyFill="1" applyAlignment="1">
      <alignment vertical="center"/>
    </xf>
    <xf numFmtId="0" fontId="5" fillId="4" borderId="0" xfId="0" applyFont="1" applyFill="1" applyAlignment="1">
      <alignment vertical="center"/>
    </xf>
    <xf numFmtId="0" fontId="29" fillId="2" borderId="10" xfId="0" applyFont="1" applyFill="1" applyBorder="1" applyAlignment="1">
      <alignment wrapText="1"/>
    </xf>
    <xf numFmtId="2" fontId="30" fillId="0" borderId="1" xfId="0" applyNumberFormat="1" applyFont="1" applyBorder="1"/>
    <xf numFmtId="41" fontId="5" fillId="0" borderId="1" xfId="1" applyFont="1" applyBorder="1"/>
    <xf numFmtId="0" fontId="6" fillId="9" borderId="1" xfId="0" applyFont="1" applyFill="1" applyBorder="1" applyAlignment="1">
      <alignment horizontal="center" vertical="center" wrapText="1"/>
    </xf>
    <xf numFmtId="0" fontId="33" fillId="0" borderId="0" xfId="0" applyFont="1"/>
    <xf numFmtId="0" fontId="27" fillId="0" borderId="0" xfId="0" applyFont="1"/>
    <xf numFmtId="3" fontId="27" fillId="0" borderId="0" xfId="0" applyNumberFormat="1" applyFont="1"/>
    <xf numFmtId="3" fontId="3" fillId="0" borderId="0" xfId="0" applyNumberFormat="1" applyFont="1"/>
    <xf numFmtId="0" fontId="3" fillId="0" borderId="1" xfId="0" applyFont="1" applyBorder="1"/>
    <xf numFmtId="3" fontId="3" fillId="0" borderId="1" xfId="0" applyNumberFormat="1" applyFont="1" applyBorder="1"/>
    <xf numFmtId="2" fontId="30" fillId="0" borderId="0" xfId="0" applyNumberFormat="1" applyFont="1"/>
    <xf numFmtId="0" fontId="25" fillId="12" borderId="1" xfId="0" applyFont="1" applyFill="1" applyBorder="1" applyAlignment="1">
      <alignment vertical="center" wrapText="1"/>
    </xf>
    <xf numFmtId="0" fontId="7" fillId="14" borderId="1" xfId="0" applyFont="1" applyFill="1" applyBorder="1" applyAlignment="1">
      <alignment horizontal="center"/>
    </xf>
    <xf numFmtId="41" fontId="7" fillId="14" borderId="1" xfId="1" applyFont="1" applyFill="1" applyBorder="1" applyAlignment="1">
      <alignment horizontal="center"/>
    </xf>
    <xf numFmtId="9" fontId="7" fillId="14" borderId="1" xfId="3" applyFont="1" applyFill="1" applyBorder="1" applyAlignment="1">
      <alignment horizontal="center"/>
    </xf>
    <xf numFmtId="0" fontId="25" fillId="8" borderId="16" xfId="0" applyFont="1" applyFill="1" applyBorder="1" applyAlignment="1">
      <alignment vertical="center" wrapText="1"/>
    </xf>
    <xf numFmtId="0" fontId="25" fillId="8" borderId="1" xfId="0" applyFont="1" applyFill="1" applyBorder="1" applyAlignment="1">
      <alignment horizontal="center" vertical="center" wrapText="1"/>
    </xf>
    <xf numFmtId="0" fontId="25" fillId="12" borderId="10" xfId="0" applyFont="1" applyFill="1" applyBorder="1" applyAlignment="1">
      <alignment vertical="center" wrapText="1"/>
    </xf>
    <xf numFmtId="0" fontId="25" fillId="8" borderId="1" xfId="0" applyFont="1" applyFill="1" applyBorder="1" applyAlignment="1">
      <alignment vertical="center" wrapText="1"/>
    </xf>
    <xf numFmtId="0" fontId="9" fillId="5" borderId="0" xfId="0" applyFont="1" applyFill="1" applyAlignment="1" applyProtection="1">
      <alignment horizontal="left" vertical="center" wrapText="1"/>
      <protection locked="0"/>
    </xf>
    <xf numFmtId="0" fontId="24" fillId="4" borderId="0" xfId="0" applyFont="1" applyFill="1" applyAlignment="1">
      <alignment horizontal="left" vertical="center"/>
    </xf>
    <xf numFmtId="0" fontId="6" fillId="2" borderId="1" xfId="0" applyFont="1" applyFill="1" applyBorder="1" applyAlignment="1">
      <alignment horizontal="left" vertical="center" wrapText="1"/>
    </xf>
    <xf numFmtId="0" fontId="24" fillId="8" borderId="1" xfId="0" applyFont="1" applyFill="1" applyBorder="1" applyAlignment="1">
      <alignment horizontal="left" vertical="center" wrapText="1"/>
    </xf>
    <xf numFmtId="0" fontId="5" fillId="12" borderId="1" xfId="4" applyFont="1" applyFill="1" applyBorder="1" applyAlignment="1" applyProtection="1">
      <alignment horizontal="left" vertical="center" wrapText="1"/>
    </xf>
    <xf numFmtId="0" fontId="24" fillId="12" borderId="1" xfId="0" applyFont="1" applyFill="1" applyBorder="1" applyAlignment="1">
      <alignment horizontal="left" vertical="center" wrapText="1"/>
    </xf>
    <xf numFmtId="0" fontId="25" fillId="4" borderId="0" xfId="0" applyFont="1" applyFill="1" applyAlignment="1">
      <alignment horizontal="left" vertical="center"/>
    </xf>
    <xf numFmtId="0" fontId="30" fillId="0" borderId="17" xfId="0" applyFont="1" applyBorder="1" applyAlignment="1">
      <alignment wrapText="1"/>
    </xf>
    <xf numFmtId="4" fontId="30" fillId="0" borderId="1" xfId="0" applyNumberFormat="1" applyFont="1" applyBorder="1" applyAlignment="1">
      <alignment wrapText="1"/>
    </xf>
    <xf numFmtId="0" fontId="5" fillId="4" borderId="0" xfId="0" applyFont="1" applyFill="1" applyAlignment="1">
      <alignment horizontal="right" vertical="center"/>
    </xf>
    <xf numFmtId="42" fontId="5" fillId="8" borderId="1" xfId="0" applyNumberFormat="1" applyFont="1" applyFill="1" applyBorder="1" applyAlignment="1">
      <alignment horizontal="right" vertical="center" wrapText="1"/>
    </xf>
    <xf numFmtId="42" fontId="5" fillId="8" borderId="1" xfId="2" applyFont="1" applyFill="1" applyBorder="1" applyAlignment="1">
      <alignment horizontal="right" vertical="center" wrapText="1"/>
    </xf>
    <xf numFmtId="4" fontId="5" fillId="8" borderId="1" xfId="0" applyNumberFormat="1" applyFont="1" applyFill="1" applyBorder="1" applyAlignment="1">
      <alignment horizontal="right" vertical="center" wrapText="1"/>
    </xf>
    <xf numFmtId="0" fontId="5" fillId="8" borderId="1" xfId="0" applyFont="1" applyFill="1" applyBorder="1" applyAlignment="1">
      <alignment horizontal="right" vertical="center" wrapText="1"/>
    </xf>
    <xf numFmtId="9" fontId="5" fillId="8" borderId="1" xfId="0" applyNumberFormat="1" applyFont="1" applyFill="1" applyBorder="1" applyAlignment="1">
      <alignment horizontal="right" vertical="center" wrapText="1"/>
    </xf>
    <xf numFmtId="9" fontId="5" fillId="12" borderId="1" xfId="0" applyNumberFormat="1" applyFont="1" applyFill="1" applyBorder="1" applyAlignment="1">
      <alignment horizontal="right" vertical="center" wrapText="1"/>
    </xf>
    <xf numFmtId="10" fontId="5" fillId="12" borderId="1" xfId="3" applyNumberFormat="1" applyFont="1" applyFill="1" applyBorder="1" applyAlignment="1" applyProtection="1">
      <alignment horizontal="right" vertical="center" wrapText="1"/>
    </xf>
    <xf numFmtId="9" fontId="5" fillId="12" borderId="17" xfId="4" applyNumberFormat="1" applyFont="1" applyFill="1" applyBorder="1" applyAlignment="1" applyProtection="1">
      <alignment horizontal="right" vertical="center" wrapText="1"/>
    </xf>
    <xf numFmtId="0" fontId="5" fillId="12" borderId="17" xfId="4" applyFont="1" applyFill="1" applyBorder="1" applyAlignment="1" applyProtection="1">
      <alignment horizontal="right" vertical="center" wrapText="1"/>
    </xf>
    <xf numFmtId="0" fontId="5" fillId="12" borderId="18" xfId="4" applyFont="1" applyFill="1" applyBorder="1" applyAlignment="1" applyProtection="1">
      <alignment horizontal="right" vertical="center" wrapText="1"/>
    </xf>
    <xf numFmtId="0" fontId="5" fillId="12" borderId="1" xfId="4" applyFont="1" applyFill="1" applyBorder="1" applyAlignment="1" applyProtection="1">
      <alignment horizontal="right" vertical="center" wrapText="1"/>
    </xf>
    <xf numFmtId="2" fontId="5" fillId="8" borderId="1" xfId="4" applyNumberFormat="1" applyFont="1" applyFill="1" applyBorder="1" applyAlignment="1" applyProtection="1">
      <alignment horizontal="right" vertical="center" wrapText="1"/>
    </xf>
    <xf numFmtId="0" fontId="5" fillId="8" borderId="1" xfId="4" applyFont="1" applyFill="1" applyBorder="1" applyAlignment="1" applyProtection="1">
      <alignment horizontal="right" vertical="center" wrapText="1"/>
    </xf>
    <xf numFmtId="10" fontId="5" fillId="8" borderId="1" xfId="3" applyNumberFormat="1" applyFont="1" applyFill="1" applyBorder="1" applyAlignment="1" applyProtection="1">
      <alignment horizontal="right" vertical="center" wrapText="1"/>
    </xf>
    <xf numFmtId="0" fontId="5" fillId="5" borderId="0" xfId="0" applyFont="1" applyFill="1" applyAlignment="1" applyProtection="1">
      <alignment horizontal="left" vertical="center"/>
      <protection locked="0"/>
    </xf>
    <xf numFmtId="0" fontId="5" fillId="8" borderId="1" xfId="0" applyFont="1" applyFill="1" applyBorder="1" applyAlignment="1">
      <alignment horizontal="left" vertical="center" wrapText="1"/>
    </xf>
    <xf numFmtId="0" fontId="5" fillId="8" borderId="1" xfId="0" applyFont="1" applyFill="1" applyBorder="1" applyAlignment="1">
      <alignment horizontal="left" vertical="center"/>
    </xf>
    <xf numFmtId="9" fontId="5" fillId="8" borderId="1" xfId="0" applyNumberFormat="1" applyFont="1" applyFill="1" applyBorder="1" applyAlignment="1">
      <alignment horizontal="left" vertical="center"/>
    </xf>
    <xf numFmtId="0" fontId="5" fillId="4" borderId="0" xfId="0" applyFont="1" applyFill="1" applyAlignment="1">
      <alignment horizontal="left" vertical="center"/>
    </xf>
    <xf numFmtId="0" fontId="5" fillId="8" borderId="1" xfId="4" applyFont="1" applyFill="1" applyBorder="1" applyAlignment="1" applyProtection="1">
      <alignment horizontal="left" vertical="center" wrapText="1"/>
    </xf>
    <xf numFmtId="0" fontId="11" fillId="8" borderId="1" xfId="4" applyFill="1" applyBorder="1" applyAlignment="1">
      <alignment horizontal="left" vertical="center" wrapText="1"/>
    </xf>
    <xf numFmtId="0" fontId="11" fillId="8" borderId="1" xfId="4" applyFill="1" applyBorder="1" applyAlignment="1" applyProtection="1">
      <alignment horizontal="left" vertical="center" wrapText="1"/>
    </xf>
    <xf numFmtId="0" fontId="11" fillId="12" borderId="1" xfId="4" applyFill="1" applyBorder="1" applyAlignment="1" applyProtection="1">
      <alignment horizontal="left" vertical="center" wrapText="1"/>
    </xf>
    <xf numFmtId="0" fontId="5" fillId="12" borderId="1" xfId="0" applyFont="1" applyFill="1" applyBorder="1" applyAlignment="1">
      <alignment horizontal="left" vertical="center"/>
    </xf>
    <xf numFmtId="0" fontId="25" fillId="12" borderId="16" xfId="0" applyFont="1" applyFill="1" applyBorder="1" applyAlignment="1">
      <alignment vertical="center" wrapText="1"/>
    </xf>
    <xf numFmtId="3" fontId="37" fillId="0" borderId="1" xfId="0" applyNumberFormat="1" applyFont="1" applyBorder="1"/>
    <xf numFmtId="0" fontId="37" fillId="0" borderId="1" xfId="0" applyFont="1" applyBorder="1"/>
    <xf numFmtId="0" fontId="30" fillId="3" borderId="1" xfId="0" applyFont="1" applyFill="1" applyBorder="1" applyAlignment="1">
      <alignment wrapText="1"/>
    </xf>
    <xf numFmtId="164" fontId="18" fillId="4" borderId="1" xfId="1" applyNumberFormat="1" applyFont="1" applyFill="1" applyBorder="1" applyAlignment="1">
      <alignment horizontal="center" vertical="center" wrapText="1"/>
    </xf>
    <xf numFmtId="165" fontId="18" fillId="4" borderId="1" xfId="1" applyNumberFormat="1" applyFont="1" applyFill="1" applyBorder="1" applyAlignment="1">
      <alignment horizontal="center" vertical="center" wrapText="1"/>
    </xf>
    <xf numFmtId="0" fontId="5" fillId="8" borderId="10" xfId="0" applyFont="1" applyFill="1" applyBorder="1" applyAlignment="1">
      <alignment vertical="center"/>
    </xf>
    <xf numFmtId="0" fontId="5" fillId="8" borderId="16" xfId="0" applyFont="1" applyFill="1" applyBorder="1" applyAlignment="1">
      <alignment vertical="center"/>
    </xf>
    <xf numFmtId="0" fontId="5" fillId="8" borderId="1" xfId="0" applyFont="1" applyFill="1" applyBorder="1" applyAlignment="1">
      <alignment vertical="center"/>
    </xf>
    <xf numFmtId="0" fontId="5" fillId="4" borderId="1" xfId="0" applyFont="1" applyFill="1" applyBorder="1" applyAlignment="1">
      <alignment horizontal="right" vertical="center"/>
    </xf>
    <xf numFmtId="9" fontId="5" fillId="4" borderId="1" xfId="3" applyFont="1" applyFill="1" applyBorder="1" applyAlignment="1">
      <alignment horizontal="right" vertical="center"/>
    </xf>
    <xf numFmtId="0" fontId="25" fillId="4" borderId="1" xfId="0" applyFont="1" applyFill="1" applyBorder="1" applyAlignment="1">
      <alignment horizontal="left" vertical="center"/>
    </xf>
    <xf numFmtId="0" fontId="5" fillId="4" borderId="1" xfId="0" applyFont="1" applyFill="1" applyBorder="1" applyAlignment="1">
      <alignment horizontal="left" vertical="center"/>
    </xf>
    <xf numFmtId="0" fontId="24" fillId="4" borderId="1" xfId="0" applyFont="1" applyFill="1" applyBorder="1" applyAlignment="1">
      <alignment horizontal="left" vertical="center"/>
    </xf>
    <xf numFmtId="0" fontId="25" fillId="4" borderId="1" xfId="0" applyFont="1" applyFill="1" applyBorder="1" applyAlignment="1">
      <alignment vertical="center"/>
    </xf>
    <xf numFmtId="0" fontId="5" fillId="12" borderId="1" xfId="0" applyFont="1" applyFill="1" applyBorder="1" applyAlignment="1">
      <alignment horizontal="left" vertical="center" wrapText="1"/>
    </xf>
    <xf numFmtId="0" fontId="0" fillId="8" borderId="17" xfId="4" applyFont="1" applyFill="1" applyBorder="1" applyAlignment="1">
      <alignment vertical="center" wrapText="1"/>
    </xf>
    <xf numFmtId="0" fontId="0" fillId="8" borderId="18" xfId="4" applyFont="1" applyFill="1" applyBorder="1" applyAlignment="1">
      <alignment vertical="center" wrapText="1"/>
    </xf>
    <xf numFmtId="0" fontId="0" fillId="8" borderId="2" xfId="4" applyFont="1" applyFill="1" applyBorder="1" applyAlignment="1">
      <alignment vertical="center" wrapText="1"/>
    </xf>
    <xf numFmtId="3" fontId="37" fillId="0" borderId="17" xfId="0" applyNumberFormat="1" applyFont="1" applyBorder="1"/>
    <xf numFmtId="0" fontId="37" fillId="0" borderId="17" xfId="0" applyFont="1" applyBorder="1"/>
    <xf numFmtId="3" fontId="36" fillId="0" borderId="2" xfId="0" applyNumberFormat="1" applyFont="1" applyBorder="1"/>
    <xf numFmtId="0" fontId="4" fillId="14" borderId="1" xfId="0" applyFont="1" applyFill="1" applyBorder="1"/>
    <xf numFmtId="3" fontId="5" fillId="0" borderId="1" xfId="0" applyNumberFormat="1" applyFont="1" applyBorder="1"/>
    <xf numFmtId="0" fontId="5" fillId="0" borderId="1" xfId="0" applyFont="1" applyBorder="1"/>
    <xf numFmtId="3" fontId="8" fillId="0" borderId="1" xfId="0" applyNumberFormat="1" applyFont="1" applyBorder="1"/>
    <xf numFmtId="0" fontId="8" fillId="0" borderId="1" xfId="0" applyFont="1" applyBorder="1"/>
    <xf numFmtId="42" fontId="5" fillId="16" borderId="1" xfId="2" applyFont="1" applyFill="1" applyBorder="1" applyAlignment="1">
      <alignment horizontal="right" vertical="center" wrapText="1"/>
    </xf>
    <xf numFmtId="42" fontId="5" fillId="17" borderId="1" xfId="2" applyFont="1" applyFill="1" applyBorder="1" applyAlignment="1">
      <alignment horizontal="right" vertical="center" wrapText="1"/>
    </xf>
    <xf numFmtId="42" fontId="5" fillId="17" borderId="1" xfId="0" applyNumberFormat="1" applyFont="1" applyFill="1" applyBorder="1" applyAlignment="1">
      <alignment horizontal="right" vertical="center" wrapText="1"/>
    </xf>
    <xf numFmtId="10" fontId="5" fillId="17" borderId="1" xfId="3" applyNumberFormat="1" applyFont="1" applyFill="1" applyBorder="1" applyAlignment="1" applyProtection="1">
      <alignment horizontal="right" vertical="center" wrapText="1"/>
    </xf>
    <xf numFmtId="9" fontId="5" fillId="17" borderId="2" xfId="4" applyNumberFormat="1" applyFont="1" applyFill="1" applyBorder="1" applyAlignment="1" applyProtection="1">
      <alignment horizontal="right" vertical="center" wrapText="1"/>
    </xf>
    <xf numFmtId="0" fontId="5" fillId="17" borderId="1" xfId="4" applyFont="1" applyFill="1" applyBorder="1" applyAlignment="1" applyProtection="1">
      <alignment horizontal="right" vertical="center" wrapText="1"/>
    </xf>
    <xf numFmtId="2" fontId="5" fillId="17" borderId="1" xfId="4" applyNumberFormat="1" applyFont="1" applyFill="1" applyBorder="1" applyAlignment="1" applyProtection="1">
      <alignment horizontal="right" vertical="center" wrapText="1"/>
    </xf>
    <xf numFmtId="2" fontId="5" fillId="16" borderId="1" xfId="4" applyNumberFormat="1" applyFont="1" applyFill="1" applyBorder="1" applyAlignment="1" applyProtection="1">
      <alignment horizontal="right" vertical="center" wrapText="1"/>
    </xf>
    <xf numFmtId="166" fontId="5" fillId="8" borderId="1" xfId="4" applyNumberFormat="1" applyFont="1" applyFill="1" applyBorder="1" applyAlignment="1" applyProtection="1">
      <alignment horizontal="right" vertical="center" wrapText="1"/>
    </xf>
    <xf numFmtId="166" fontId="5" fillId="17" borderId="1" xfId="4" applyNumberFormat="1" applyFont="1" applyFill="1" applyBorder="1" applyAlignment="1" applyProtection="1">
      <alignment horizontal="right" vertical="center" wrapText="1"/>
    </xf>
    <xf numFmtId="9" fontId="5" fillId="17" borderId="1" xfId="0" applyNumberFormat="1" applyFont="1" applyFill="1" applyBorder="1" applyAlignment="1">
      <alignment horizontal="right" vertical="center" wrapText="1"/>
    </xf>
    <xf numFmtId="10" fontId="5" fillId="12" borderId="17" xfId="3" applyNumberFormat="1" applyFont="1" applyFill="1" applyBorder="1" applyAlignment="1" applyProtection="1">
      <alignment vertical="center" wrapText="1"/>
    </xf>
    <xf numFmtId="10" fontId="5" fillId="12" borderId="2" xfId="3" applyNumberFormat="1" applyFont="1" applyFill="1" applyBorder="1" applyAlignment="1" applyProtection="1">
      <alignment vertical="center" wrapText="1"/>
    </xf>
    <xf numFmtId="0" fontId="38" fillId="0" borderId="1" xfId="0" applyFont="1" applyBorder="1" applyAlignment="1">
      <alignment horizontal="center"/>
    </xf>
    <xf numFmtId="0" fontId="38" fillId="0" borderId="0" xfId="0" applyFont="1"/>
    <xf numFmtId="0" fontId="5" fillId="8" borderId="10" xfId="0" applyFont="1" applyFill="1" applyBorder="1" applyAlignment="1">
      <alignment vertical="center" wrapText="1"/>
    </xf>
    <xf numFmtId="0" fontId="5" fillId="8" borderId="16" xfId="0" applyFont="1" applyFill="1" applyBorder="1" applyAlignment="1">
      <alignment vertical="center" wrapText="1"/>
    </xf>
    <xf numFmtId="0" fontId="25" fillId="12" borderId="1" xfId="0" applyFont="1" applyFill="1" applyBorder="1" applyAlignment="1">
      <alignment horizontal="center" vertical="center" wrapText="1"/>
    </xf>
    <xf numFmtId="0" fontId="25" fillId="8" borderId="19" xfId="0" applyFont="1" applyFill="1" applyBorder="1" applyAlignment="1">
      <alignment horizontal="center" vertical="center" wrapText="1"/>
    </xf>
    <xf numFmtId="0" fontId="25" fillId="8" borderId="6"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25" fillId="8" borderId="5" xfId="0" applyFont="1" applyFill="1" applyBorder="1" applyAlignment="1">
      <alignment horizontal="center" vertical="center" wrapText="1"/>
    </xf>
    <xf numFmtId="0" fontId="25" fillId="8" borderId="7" xfId="0" applyFont="1" applyFill="1" applyBorder="1" applyAlignment="1">
      <alignment horizontal="center" vertical="center" wrapText="1"/>
    </xf>
    <xf numFmtId="0" fontId="24" fillId="13"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5" fillId="8" borderId="10" xfId="0" applyFont="1" applyFill="1" applyBorder="1" applyAlignment="1">
      <alignment horizontal="center" vertical="center" wrapText="1"/>
    </xf>
    <xf numFmtId="0" fontId="25" fillId="8" borderId="16" xfId="0" applyFont="1" applyFill="1" applyBorder="1" applyAlignment="1">
      <alignment horizontal="center" vertical="center" wrapText="1"/>
    </xf>
    <xf numFmtId="0" fontId="10" fillId="5" borderId="5" xfId="0" applyFont="1" applyFill="1" applyBorder="1" applyAlignment="1" applyProtection="1">
      <alignment horizontal="left" vertical="center"/>
      <protection locked="0"/>
    </xf>
    <xf numFmtId="0" fontId="10" fillId="5" borderId="19" xfId="0" applyFont="1" applyFill="1" applyBorder="1" applyAlignment="1" applyProtection="1">
      <alignment horizontal="left" vertical="center"/>
      <protection locked="0"/>
    </xf>
    <xf numFmtId="0" fontId="10" fillId="5" borderId="7" xfId="0" applyFont="1" applyFill="1" applyBorder="1" applyAlignment="1" applyProtection="1">
      <alignment horizontal="left" vertical="center"/>
      <protection locked="0"/>
    </xf>
    <xf numFmtId="0" fontId="10" fillId="5" borderId="6" xfId="0" applyFont="1" applyFill="1" applyBorder="1" applyAlignment="1" applyProtection="1">
      <alignment horizontal="left" vertical="center"/>
      <protection locked="0"/>
    </xf>
    <xf numFmtId="0" fontId="10" fillId="5" borderId="8" xfId="0" applyFont="1" applyFill="1" applyBorder="1" applyAlignment="1" applyProtection="1">
      <alignment horizontal="left" vertical="center"/>
      <protection locked="0"/>
    </xf>
    <xf numFmtId="0" fontId="10" fillId="5" borderId="4" xfId="0" applyFont="1" applyFill="1" applyBorder="1" applyAlignment="1" applyProtection="1">
      <alignment horizontal="left" vertical="center"/>
      <protection locked="0"/>
    </xf>
    <xf numFmtId="0" fontId="9" fillId="0" borderId="5"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10" fontId="5" fillId="12" borderId="17" xfId="3" applyNumberFormat="1" applyFont="1" applyFill="1" applyBorder="1" applyAlignment="1" applyProtection="1">
      <alignment horizontal="center" vertical="center" wrapText="1"/>
    </xf>
    <xf numFmtId="10" fontId="5" fillId="12" borderId="2" xfId="3" applyNumberFormat="1" applyFont="1" applyFill="1" applyBorder="1" applyAlignment="1" applyProtection="1">
      <alignment horizontal="center" vertical="center" wrapText="1"/>
    </xf>
    <xf numFmtId="0" fontId="25" fillId="8" borderId="3" xfId="0" applyFont="1" applyFill="1" applyBorder="1" applyAlignment="1">
      <alignment horizontal="center" vertical="center" wrapText="1"/>
    </xf>
    <xf numFmtId="0" fontId="0" fillId="15" borderId="1" xfId="0" applyFill="1" applyBorder="1" applyAlignment="1">
      <alignment horizontal="center"/>
    </xf>
    <xf numFmtId="0" fontId="26" fillId="2" borderId="1" xfId="0" applyFont="1" applyFill="1" applyBorder="1" applyAlignment="1">
      <alignment horizontal="center" wrapText="1"/>
    </xf>
    <xf numFmtId="0" fontId="29" fillId="2" borderId="0" xfId="0" applyFont="1" applyFill="1" applyAlignment="1">
      <alignment horizontal="center"/>
    </xf>
    <xf numFmtId="0" fontId="36" fillId="0" borderId="1" xfId="0" applyFont="1" applyBorder="1" applyAlignment="1">
      <alignment horizontal="center" vertical="center" wrapText="1"/>
    </xf>
    <xf numFmtId="0" fontId="34" fillId="0" borderId="0" xfId="0" applyFont="1"/>
    <xf numFmtId="0" fontId="27" fillId="0" borderId="0" xfId="0" applyFont="1"/>
    <xf numFmtId="0" fontId="31" fillId="0" borderId="1" xfId="0" applyFont="1" applyBorder="1" applyAlignment="1">
      <alignment horizontal="center" vertical="center" wrapText="1"/>
    </xf>
    <xf numFmtId="9" fontId="30" fillId="0" borderId="1" xfId="3" applyFont="1" applyBorder="1" applyAlignment="1">
      <alignment horizontal="center"/>
    </xf>
    <xf numFmtId="0" fontId="29" fillId="9" borderId="9" xfId="0" applyFont="1" applyFill="1" applyBorder="1" applyAlignment="1">
      <alignment horizontal="center"/>
    </xf>
    <xf numFmtId="0" fontId="29" fillId="9" borderId="4" xfId="0" applyFont="1" applyFill="1" applyBorder="1" applyAlignment="1">
      <alignment horizontal="center"/>
    </xf>
    <xf numFmtId="0" fontId="7" fillId="2" borderId="0" xfId="0" applyFont="1" applyFill="1" applyAlignment="1">
      <alignment horizontal="center"/>
    </xf>
    <xf numFmtId="0" fontId="20" fillId="11" borderId="10" xfId="0" applyFont="1" applyFill="1" applyBorder="1" applyAlignment="1">
      <alignment horizontal="center" vertical="center" wrapText="1"/>
    </xf>
    <xf numFmtId="0" fontId="20" fillId="11" borderId="16" xfId="0" applyFont="1" applyFill="1" applyBorder="1" applyAlignment="1">
      <alignment horizontal="center" vertical="center" wrapText="1"/>
    </xf>
    <xf numFmtId="0" fontId="20" fillId="11" borderId="3" xfId="0" applyFont="1" applyFill="1" applyBorder="1" applyAlignment="1">
      <alignment horizontal="center" vertical="center" wrapText="1"/>
    </xf>
    <xf numFmtId="0" fontId="18" fillId="11" borderId="17" xfId="0" applyFont="1" applyFill="1" applyBorder="1" applyAlignment="1">
      <alignment horizontal="center" vertical="center" wrapText="1"/>
    </xf>
    <xf numFmtId="0" fontId="18" fillId="11" borderId="18" xfId="0" applyFont="1" applyFill="1" applyBorder="1" applyAlignment="1">
      <alignment horizontal="center" vertical="center" wrapText="1"/>
    </xf>
    <xf numFmtId="0" fontId="18" fillId="11" borderId="2" xfId="0" applyFont="1" applyFill="1" applyBorder="1" applyAlignment="1">
      <alignment horizontal="center" vertical="center" wrapText="1"/>
    </xf>
    <xf numFmtId="0" fontId="23" fillId="10" borderId="10" xfId="0" applyFont="1" applyFill="1" applyBorder="1" applyAlignment="1">
      <alignment horizontal="center" vertical="center" wrapText="1"/>
    </xf>
    <xf numFmtId="0" fontId="23" fillId="10" borderId="16" xfId="0" applyFont="1" applyFill="1" applyBorder="1" applyAlignment="1">
      <alignment horizontal="center" vertical="center" wrapText="1"/>
    </xf>
    <xf numFmtId="0" fontId="23" fillId="10" borderId="3" xfId="0" applyFont="1" applyFill="1" applyBorder="1" applyAlignment="1">
      <alignment horizontal="center" vertical="center" wrapText="1"/>
    </xf>
    <xf numFmtId="0" fontId="13" fillId="0" borderId="5" xfId="0" applyFont="1" applyBorder="1" applyAlignment="1" applyProtection="1">
      <alignment horizontal="center" wrapText="1"/>
      <protection locked="0"/>
    </xf>
    <xf numFmtId="0" fontId="13" fillId="0" borderId="7" xfId="0" applyFont="1" applyBorder="1" applyAlignment="1" applyProtection="1">
      <alignment horizontal="center" wrapText="1"/>
      <protection locked="0"/>
    </xf>
    <xf numFmtId="0" fontId="13" fillId="0" borderId="8" xfId="0" applyFont="1" applyBorder="1" applyAlignment="1" applyProtection="1">
      <alignment horizontal="center" wrapText="1"/>
      <protection locked="0"/>
    </xf>
    <xf numFmtId="0" fontId="14" fillId="0" borderId="5" xfId="0" applyFont="1" applyBorder="1" applyAlignment="1" applyProtection="1">
      <alignment horizontal="center" vertical="center" wrapText="1"/>
      <protection locked="0"/>
    </xf>
    <xf numFmtId="0" fontId="14" fillId="0" borderId="7" xfId="0" applyFont="1" applyBorder="1" applyAlignment="1" applyProtection="1">
      <alignment horizontal="center" vertical="center" wrapText="1"/>
      <protection locked="0"/>
    </xf>
    <xf numFmtId="0" fontId="14" fillId="0" borderId="8" xfId="0" applyFont="1" applyBorder="1" applyAlignment="1" applyProtection="1">
      <alignment horizontal="center" vertical="center" wrapText="1"/>
      <protection locked="0"/>
    </xf>
    <xf numFmtId="0" fontId="22" fillId="9" borderId="1" xfId="0" applyFont="1" applyFill="1" applyBorder="1" applyAlignment="1">
      <alignment horizontal="center" vertical="center" wrapText="1"/>
    </xf>
    <xf numFmtId="0" fontId="23" fillId="8" borderId="10" xfId="0" applyFont="1" applyFill="1" applyBorder="1" applyAlignment="1">
      <alignment horizontal="center" vertical="center" wrapText="1"/>
    </xf>
    <xf numFmtId="0" fontId="23" fillId="8" borderId="16" xfId="0" applyFont="1" applyFill="1" applyBorder="1" applyAlignment="1">
      <alignment horizontal="center" vertical="center" wrapText="1"/>
    </xf>
    <xf numFmtId="0" fontId="23" fillId="8" borderId="3" xfId="0" applyFont="1" applyFill="1" applyBorder="1" applyAlignment="1">
      <alignment horizontal="center" vertical="center" wrapText="1"/>
    </xf>
    <xf numFmtId="0" fontId="18" fillId="8" borderId="8" xfId="0" applyFont="1" applyFill="1" applyBorder="1" applyAlignment="1">
      <alignment horizontal="center" vertical="center" wrapText="1"/>
    </xf>
    <xf numFmtId="0" fontId="18" fillId="8" borderId="18" xfId="0" applyFont="1" applyFill="1" applyBorder="1" applyAlignment="1">
      <alignment horizontal="center" vertical="center" wrapText="1"/>
    </xf>
    <xf numFmtId="0" fontId="18" fillId="8" borderId="2" xfId="0" applyFont="1" applyFill="1" applyBorder="1" applyAlignment="1">
      <alignment horizontal="center" vertical="center" wrapText="1"/>
    </xf>
    <xf numFmtId="42" fontId="18" fillId="10" borderId="17" xfId="0" applyNumberFormat="1" applyFont="1" applyFill="1" applyBorder="1" applyAlignment="1">
      <alignment horizontal="center" vertical="center" wrapText="1"/>
    </xf>
    <xf numFmtId="42" fontId="18" fillId="10" borderId="18" xfId="0" applyNumberFormat="1" applyFont="1" applyFill="1" applyBorder="1" applyAlignment="1">
      <alignment horizontal="center" vertical="center" wrapText="1"/>
    </xf>
    <xf numFmtId="42" fontId="18" fillId="10" borderId="2" xfId="0" applyNumberFormat="1" applyFont="1" applyFill="1" applyBorder="1" applyAlignment="1">
      <alignment horizontal="center" vertical="center" wrapText="1"/>
    </xf>
  </cellXfs>
  <cellStyles count="5">
    <cellStyle name="Hipervínculo" xfId="4" builtinId="8"/>
    <cellStyle name="Millares [0]" xfId="1" builtinId="6"/>
    <cellStyle name="Moneda [0]" xfId="2" builtinId="7"/>
    <cellStyle name="Normal" xfId="0" builtinId="0"/>
    <cellStyle name="Porcentaje" xfId="3" builtinId="5"/>
  </cellStyles>
  <dxfs count="9">
    <dxf>
      <font>
        <color rgb="FF9C0006"/>
      </font>
      <fill>
        <patternFill>
          <bgColor rgb="FFFFC7CE"/>
        </patternFill>
      </fill>
    </dxf>
    <dxf>
      <font>
        <color rgb="FF006100"/>
      </font>
      <fill>
        <patternFill>
          <bgColor rgb="FFC6EFCE"/>
        </patternFill>
      </fill>
    </dxf>
    <dxf>
      <fill>
        <patternFill patternType="solid">
          <bgColor theme="0"/>
        </patternFill>
      </fill>
    </dxf>
    <dxf>
      <font>
        <color rgb="FF9C0006"/>
      </font>
      <fill>
        <patternFill>
          <bgColor rgb="FFFFC7CE"/>
        </patternFill>
      </fill>
    </dxf>
    <dxf>
      <font>
        <color rgb="FF006100"/>
      </font>
      <fill>
        <patternFill>
          <bgColor rgb="FFC6EFCE"/>
        </patternFill>
      </fill>
    </dxf>
    <dxf>
      <fill>
        <patternFill patternType="solid">
          <bgColor theme="0"/>
        </patternFill>
      </fill>
    </dxf>
    <dxf>
      <font>
        <color rgb="FF9C0006"/>
      </font>
      <fill>
        <patternFill>
          <bgColor rgb="FFFFC7CE"/>
        </patternFill>
      </fill>
    </dxf>
    <dxf>
      <font>
        <color rgb="FF006100"/>
      </font>
      <fill>
        <patternFill>
          <bgColor rgb="FFC6EFCE"/>
        </patternFill>
      </fill>
    </dxf>
    <dxf>
      <fill>
        <patternFill patternType="solid">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lumMod val="65000"/>
                    <a:lumOff val="35000"/>
                  </a:schemeClr>
                </a:solidFill>
                <a:latin typeface="+mn-lt"/>
                <a:ea typeface="+mn-ea"/>
                <a:cs typeface="+mn-cs"/>
              </a:defRPr>
            </a:pPr>
            <a:r>
              <a:rPr lang="es-MX" b="1"/>
              <a:t>FACTURACION DE SERVICIOS </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'POA 2022'!$C$13</c:f>
              <c:strCache>
                <c:ptCount val="1"/>
                <c:pt idx="0">
                  <c:v>TOTAL VENTA DE SERVICIOS DE SALUD CONTRATADO</c:v>
                </c:pt>
              </c:strCache>
            </c:strRef>
          </c:tx>
          <c:spPr>
            <a:solidFill>
              <a:schemeClr val="accent1"/>
            </a:solidFill>
            <a:ln>
              <a:noFill/>
            </a:ln>
            <a:effectLst/>
          </c:spPr>
          <c:invertIfNegative val="0"/>
          <c:cat>
            <c:strRef>
              <c:f>'POA 2022'!$H$6:$K$6</c:f>
              <c:strCache>
                <c:ptCount val="4"/>
                <c:pt idx="0">
                  <c:v>2022-1</c:v>
                </c:pt>
                <c:pt idx="1">
                  <c:v>2022-2</c:v>
                </c:pt>
                <c:pt idx="2">
                  <c:v>2022-3</c:v>
                </c:pt>
                <c:pt idx="3">
                  <c:v>2022-4</c:v>
                </c:pt>
              </c:strCache>
            </c:strRef>
          </c:cat>
          <c:val>
            <c:numRef>
              <c:f>'POA 2022'!$H$13:$K$13</c:f>
            </c:numRef>
          </c:val>
          <c:extLst>
            <c:ext xmlns:c16="http://schemas.microsoft.com/office/drawing/2014/chart" uri="{C3380CC4-5D6E-409C-BE32-E72D297353CC}">
              <c16:uniqueId val="{00000000-1F9B-8443-948D-414181854A95}"/>
            </c:ext>
          </c:extLst>
        </c:ser>
        <c:ser>
          <c:idx val="1"/>
          <c:order val="1"/>
          <c:tx>
            <c:strRef>
              <c:f>'POA 2022'!$C$14</c:f>
              <c:strCache>
                <c:ptCount val="1"/>
                <c:pt idx="0">
                  <c:v>TOTAL VENTA DE SERVICIOS DE SALUD  FACTURADO</c:v>
                </c:pt>
              </c:strCache>
            </c:strRef>
          </c:tx>
          <c:spPr>
            <a:solidFill>
              <a:schemeClr val="accent2"/>
            </a:solidFill>
            <a:ln>
              <a:noFill/>
            </a:ln>
            <a:effectLst/>
          </c:spPr>
          <c:invertIfNegative val="0"/>
          <c:cat>
            <c:strRef>
              <c:f>'POA 2022'!$H$6:$K$6</c:f>
              <c:strCache>
                <c:ptCount val="4"/>
                <c:pt idx="0">
                  <c:v>2022-1</c:v>
                </c:pt>
                <c:pt idx="1">
                  <c:v>2022-2</c:v>
                </c:pt>
                <c:pt idx="2">
                  <c:v>2022-3</c:v>
                </c:pt>
                <c:pt idx="3">
                  <c:v>2022-4</c:v>
                </c:pt>
              </c:strCache>
            </c:strRef>
          </c:cat>
          <c:val>
            <c:numRef>
              <c:f>'POA 2022'!$H$14:$K$14</c:f>
            </c:numRef>
          </c:val>
          <c:extLst>
            <c:ext xmlns:c16="http://schemas.microsoft.com/office/drawing/2014/chart" uri="{C3380CC4-5D6E-409C-BE32-E72D297353CC}">
              <c16:uniqueId val="{00000001-1F9B-8443-948D-414181854A95}"/>
            </c:ext>
          </c:extLst>
        </c:ser>
        <c:ser>
          <c:idx val="2"/>
          <c:order val="2"/>
          <c:tx>
            <c:strRef>
              <c:f>'POA 2022'!$C$15</c:f>
              <c:strCache>
                <c:ptCount val="1"/>
                <c:pt idx="0">
                  <c:v>TOTAL VENTA DE SERVICIOS DE SALUD RECAUDO</c:v>
                </c:pt>
              </c:strCache>
            </c:strRef>
          </c:tx>
          <c:spPr>
            <a:solidFill>
              <a:schemeClr val="accent3"/>
            </a:solidFill>
            <a:ln>
              <a:noFill/>
            </a:ln>
            <a:effectLst/>
          </c:spPr>
          <c:invertIfNegative val="0"/>
          <c:cat>
            <c:strRef>
              <c:f>'POA 2022'!$H$6:$K$6</c:f>
              <c:strCache>
                <c:ptCount val="4"/>
                <c:pt idx="0">
                  <c:v>2022-1</c:v>
                </c:pt>
                <c:pt idx="1">
                  <c:v>2022-2</c:v>
                </c:pt>
                <c:pt idx="2">
                  <c:v>2022-3</c:v>
                </c:pt>
                <c:pt idx="3">
                  <c:v>2022-4</c:v>
                </c:pt>
              </c:strCache>
            </c:strRef>
          </c:cat>
          <c:val>
            <c:numRef>
              <c:f>'POA 2022'!$H$15:$K$15</c:f>
            </c:numRef>
          </c:val>
          <c:extLst>
            <c:ext xmlns:c16="http://schemas.microsoft.com/office/drawing/2014/chart" uri="{C3380CC4-5D6E-409C-BE32-E72D297353CC}">
              <c16:uniqueId val="{00000002-1F9B-8443-948D-414181854A95}"/>
            </c:ext>
          </c:extLst>
        </c:ser>
        <c:dLbls>
          <c:showLegendKey val="0"/>
          <c:showVal val="0"/>
          <c:showCatName val="0"/>
          <c:showSerName val="0"/>
          <c:showPercent val="0"/>
          <c:showBubbleSize val="0"/>
        </c:dLbls>
        <c:gapWidth val="150"/>
        <c:axId val="1140209711"/>
        <c:axId val="210296911"/>
      </c:barChart>
      <c:catAx>
        <c:axId val="11402097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210296911"/>
        <c:crosses val="autoZero"/>
        <c:auto val="1"/>
        <c:lblAlgn val="ctr"/>
        <c:lblOffset val="100"/>
        <c:noMultiLvlLbl val="0"/>
      </c:catAx>
      <c:valAx>
        <c:axId val="210296911"/>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1140209711"/>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r>
              <a:rPr lang="es-MX"/>
              <a:t>TIEMPOS PROMEDIOS DE ESPERA</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'POA 2022'!$H$6</c:f>
              <c:strCache>
                <c:ptCount val="1"/>
                <c:pt idx="0">
                  <c:v>2022-1</c:v>
                </c:pt>
              </c:strCache>
            </c:strRef>
          </c:tx>
          <c:spPr>
            <a:solidFill>
              <a:schemeClr val="accent1"/>
            </a:solidFill>
            <a:ln>
              <a:noFill/>
            </a:ln>
            <a:effectLst/>
          </c:spPr>
          <c:invertIfNegative val="0"/>
          <c:cat>
            <c:strRef>
              <c:f>'POA 2022'!$C$34:$C$36</c:f>
              <c:strCache>
                <c:ptCount val="3"/>
                <c:pt idx="0">
                  <c:v>TIEMPO PROMEDIO DE ESPERA PARA LA ASIGNACION DE CITA DE MEDICINA GENERAL </c:v>
                </c:pt>
                <c:pt idx="1">
                  <c:v>TIEMPO PROMEDIO DE ESPERA PARA LA ASIGNACION DE CITA DE ODONTOLOGIA </c:v>
                </c:pt>
                <c:pt idx="2">
                  <c:v>TIEMPO PROMEDIO DE ESPERA PARA LA ATENCION DE PACIENTE CLASIFICADO COMO TRIAGE 2 EN URGENCIAS</c:v>
                </c:pt>
              </c:strCache>
            </c:strRef>
          </c:cat>
          <c:val>
            <c:numRef>
              <c:f>'POA 2022'!$H$34:$H$36</c:f>
              <c:numCache>
                <c:formatCode>0.00</c:formatCode>
                <c:ptCount val="3"/>
                <c:pt idx="0">
                  <c:v>0</c:v>
                </c:pt>
                <c:pt idx="1">
                  <c:v>0</c:v>
                </c:pt>
                <c:pt idx="2">
                  <c:v>0</c:v>
                </c:pt>
              </c:numCache>
            </c:numRef>
          </c:val>
          <c:extLst>
            <c:ext xmlns:c16="http://schemas.microsoft.com/office/drawing/2014/chart" uri="{C3380CC4-5D6E-409C-BE32-E72D297353CC}">
              <c16:uniqueId val="{00000000-82CB-EF40-A21E-A923217CC4D3}"/>
            </c:ext>
          </c:extLst>
        </c:ser>
        <c:ser>
          <c:idx val="1"/>
          <c:order val="1"/>
          <c:tx>
            <c:strRef>
              <c:f>'POA 2022'!$I$6</c:f>
              <c:strCache>
                <c:ptCount val="1"/>
                <c:pt idx="0">
                  <c:v>2022-2</c:v>
                </c:pt>
              </c:strCache>
            </c:strRef>
          </c:tx>
          <c:spPr>
            <a:solidFill>
              <a:schemeClr val="accent2"/>
            </a:solidFill>
            <a:ln>
              <a:noFill/>
            </a:ln>
            <a:effectLst/>
          </c:spPr>
          <c:invertIfNegative val="0"/>
          <c:cat>
            <c:strRef>
              <c:f>'POA 2022'!$C$34:$C$36</c:f>
              <c:strCache>
                <c:ptCount val="3"/>
                <c:pt idx="0">
                  <c:v>TIEMPO PROMEDIO DE ESPERA PARA LA ASIGNACION DE CITA DE MEDICINA GENERAL </c:v>
                </c:pt>
                <c:pt idx="1">
                  <c:v>TIEMPO PROMEDIO DE ESPERA PARA LA ASIGNACION DE CITA DE ODONTOLOGIA </c:v>
                </c:pt>
                <c:pt idx="2">
                  <c:v>TIEMPO PROMEDIO DE ESPERA PARA LA ATENCION DE PACIENTE CLASIFICADO COMO TRIAGE 2 EN URGENCIAS</c:v>
                </c:pt>
              </c:strCache>
            </c:strRef>
          </c:cat>
          <c:val>
            <c:numRef>
              <c:f>'POA 2022'!$I$34:$I$36</c:f>
              <c:numCache>
                <c:formatCode>0.00</c:formatCode>
                <c:ptCount val="3"/>
                <c:pt idx="0">
                  <c:v>0</c:v>
                </c:pt>
                <c:pt idx="1">
                  <c:v>0</c:v>
                </c:pt>
                <c:pt idx="2">
                  <c:v>0</c:v>
                </c:pt>
              </c:numCache>
            </c:numRef>
          </c:val>
          <c:extLst>
            <c:ext xmlns:c16="http://schemas.microsoft.com/office/drawing/2014/chart" uri="{C3380CC4-5D6E-409C-BE32-E72D297353CC}">
              <c16:uniqueId val="{00000001-82CB-EF40-A21E-A923217CC4D3}"/>
            </c:ext>
          </c:extLst>
        </c:ser>
        <c:ser>
          <c:idx val="2"/>
          <c:order val="2"/>
          <c:tx>
            <c:strRef>
              <c:f>'POA 2022'!$J$6</c:f>
              <c:strCache>
                <c:ptCount val="1"/>
                <c:pt idx="0">
                  <c:v>2022-3</c:v>
                </c:pt>
              </c:strCache>
            </c:strRef>
          </c:tx>
          <c:spPr>
            <a:solidFill>
              <a:schemeClr val="accent3"/>
            </a:solidFill>
            <a:ln>
              <a:noFill/>
            </a:ln>
            <a:effectLst/>
          </c:spPr>
          <c:invertIfNegative val="0"/>
          <c:cat>
            <c:strRef>
              <c:f>'POA 2022'!$C$34:$C$36</c:f>
              <c:strCache>
                <c:ptCount val="3"/>
                <c:pt idx="0">
                  <c:v>TIEMPO PROMEDIO DE ESPERA PARA LA ASIGNACION DE CITA DE MEDICINA GENERAL </c:v>
                </c:pt>
                <c:pt idx="1">
                  <c:v>TIEMPO PROMEDIO DE ESPERA PARA LA ASIGNACION DE CITA DE ODONTOLOGIA </c:v>
                </c:pt>
                <c:pt idx="2">
                  <c:v>TIEMPO PROMEDIO DE ESPERA PARA LA ATENCION DE PACIENTE CLASIFICADO COMO TRIAGE 2 EN URGENCIAS</c:v>
                </c:pt>
              </c:strCache>
            </c:strRef>
          </c:cat>
          <c:val>
            <c:numRef>
              <c:f>'POA 2022'!$J$34:$J$36</c:f>
              <c:numCache>
                <c:formatCode>0.00</c:formatCode>
                <c:ptCount val="3"/>
                <c:pt idx="0">
                  <c:v>0</c:v>
                </c:pt>
                <c:pt idx="1">
                  <c:v>0</c:v>
                </c:pt>
                <c:pt idx="2">
                  <c:v>0</c:v>
                </c:pt>
              </c:numCache>
            </c:numRef>
          </c:val>
          <c:extLst>
            <c:ext xmlns:c16="http://schemas.microsoft.com/office/drawing/2014/chart" uri="{C3380CC4-5D6E-409C-BE32-E72D297353CC}">
              <c16:uniqueId val="{00000002-82CB-EF40-A21E-A923217CC4D3}"/>
            </c:ext>
          </c:extLst>
        </c:ser>
        <c:dLbls>
          <c:showLegendKey val="0"/>
          <c:showVal val="0"/>
          <c:showCatName val="0"/>
          <c:showSerName val="0"/>
          <c:showPercent val="0"/>
          <c:showBubbleSize val="0"/>
        </c:dLbls>
        <c:gapWidth val="219"/>
        <c:overlap val="-27"/>
        <c:axId val="267843871"/>
        <c:axId val="268347135"/>
      </c:barChart>
      <c:catAx>
        <c:axId val="2678438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CO"/>
          </a:p>
        </c:txPr>
        <c:crossAx val="268347135"/>
        <c:crosses val="autoZero"/>
        <c:auto val="1"/>
        <c:lblAlgn val="ctr"/>
        <c:lblOffset val="100"/>
        <c:noMultiLvlLbl val="0"/>
      </c:catAx>
      <c:valAx>
        <c:axId val="268347135"/>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CO"/>
          </a:p>
        </c:txPr>
        <c:crossAx val="267843871"/>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1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s-MX"/>
              <a:t>Proporción de reingresos en Urgencias por trimestre 2022</a:t>
            </a:r>
          </a:p>
        </c:rich>
      </c:tx>
      <c:layout>
        <c:manualLayout>
          <c:xMode val="edge"/>
          <c:yMode val="edge"/>
          <c:x val="0.21527273375776884"/>
          <c:y val="1.8518415036830074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val>
            <c:numRef>
              <c:f>CALIDAD!$B$42:$E$42</c:f>
              <c:numCache>
                <c:formatCode>0.00%</c:formatCode>
                <c:ptCount val="4"/>
                <c:pt idx="0">
                  <c:v>0</c:v>
                </c:pt>
                <c:pt idx="1">
                  <c:v>0</c:v>
                </c:pt>
                <c:pt idx="2">
                  <c:v>0</c:v>
                </c:pt>
                <c:pt idx="3">
                  <c:v>0</c:v>
                </c:pt>
              </c:numCache>
            </c:numRef>
          </c:val>
          <c:extLst>
            <c:ext xmlns:c16="http://schemas.microsoft.com/office/drawing/2014/chart" uri="{C3380CC4-5D6E-409C-BE32-E72D297353CC}">
              <c16:uniqueId val="{00000000-1BC8-AB43-8985-AB9404F4CB30}"/>
            </c:ext>
          </c:extLst>
        </c:ser>
        <c:dLbls>
          <c:showLegendKey val="0"/>
          <c:showVal val="0"/>
          <c:showCatName val="0"/>
          <c:showSerName val="0"/>
          <c:showPercent val="0"/>
          <c:showBubbleSize val="0"/>
        </c:dLbls>
        <c:gapWidth val="219"/>
        <c:overlap val="-27"/>
        <c:axId val="772705568"/>
        <c:axId val="772671344"/>
      </c:barChart>
      <c:catAx>
        <c:axId val="772705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772671344"/>
        <c:crosses val="autoZero"/>
        <c:auto val="1"/>
        <c:lblAlgn val="ctr"/>
        <c:lblOffset val="100"/>
        <c:noMultiLvlLbl val="0"/>
      </c:catAx>
      <c:valAx>
        <c:axId val="77267134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77270556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mn-cs"/>
              </a:defRPr>
            </a:pPr>
            <a:r>
              <a:rPr lang="es-MX"/>
              <a:t>TOTAL CARTERA</a:t>
            </a:r>
          </a:p>
        </c:rich>
      </c:tx>
      <c:overlay val="0"/>
      <c:spPr>
        <a:noFill/>
        <a:ln>
          <a:noFill/>
        </a:ln>
        <a:effectLst/>
      </c:spPr>
      <c:txPr>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CARTERA!$A$41</c:f>
              <c:strCache>
                <c:ptCount val="1"/>
                <c:pt idx="0">
                  <c:v>Primer trimestre</c:v>
                </c:pt>
              </c:strCache>
            </c:strRef>
          </c:tx>
          <c:spPr>
            <a:solidFill>
              <a:schemeClr val="accent1"/>
            </a:solidFill>
            <a:ln>
              <a:noFill/>
            </a:ln>
            <a:effectLst/>
          </c:spPr>
          <c:invertIfNegative val="0"/>
          <c:cat>
            <c:strRef>
              <c:f>CARTERA!$B$40:$G$40</c:f>
              <c:strCache>
                <c:ptCount val="6"/>
                <c:pt idx="0">
                  <c:v>Hasta 60</c:v>
                </c:pt>
                <c:pt idx="1">
                  <c:v>De 61 a 90</c:v>
                </c:pt>
                <c:pt idx="2">
                  <c:v>De 91 a 180</c:v>
                </c:pt>
                <c:pt idx="3">
                  <c:v>De 181 a 360</c:v>
                </c:pt>
                <c:pt idx="4">
                  <c:v>Mayor 360</c:v>
                </c:pt>
                <c:pt idx="5">
                  <c:v>Total Cartera Radicada</c:v>
                </c:pt>
              </c:strCache>
            </c:strRef>
          </c:cat>
          <c:val>
            <c:numRef>
              <c:f>CARTERA!$B$41:$G$41</c:f>
              <c:numCache>
                <c:formatCode>#,##0</c:formatCode>
                <c:ptCount val="6"/>
              </c:numCache>
            </c:numRef>
          </c:val>
          <c:extLst>
            <c:ext xmlns:c16="http://schemas.microsoft.com/office/drawing/2014/chart" uri="{C3380CC4-5D6E-409C-BE32-E72D297353CC}">
              <c16:uniqueId val="{00000000-84AB-314F-B6C3-DD02120F9A7A}"/>
            </c:ext>
          </c:extLst>
        </c:ser>
        <c:ser>
          <c:idx val="1"/>
          <c:order val="1"/>
          <c:tx>
            <c:strRef>
              <c:f>CARTERA!$A$42</c:f>
              <c:strCache>
                <c:ptCount val="1"/>
                <c:pt idx="0">
                  <c:v>Segundo trimestre</c:v>
                </c:pt>
              </c:strCache>
            </c:strRef>
          </c:tx>
          <c:spPr>
            <a:solidFill>
              <a:schemeClr val="accent2"/>
            </a:solidFill>
            <a:ln>
              <a:noFill/>
            </a:ln>
            <a:effectLst/>
          </c:spPr>
          <c:invertIfNegative val="0"/>
          <c:cat>
            <c:strRef>
              <c:f>CARTERA!$B$40:$G$40</c:f>
              <c:strCache>
                <c:ptCount val="6"/>
                <c:pt idx="0">
                  <c:v>Hasta 60</c:v>
                </c:pt>
                <c:pt idx="1">
                  <c:v>De 61 a 90</c:v>
                </c:pt>
                <c:pt idx="2">
                  <c:v>De 91 a 180</c:v>
                </c:pt>
                <c:pt idx="3">
                  <c:v>De 181 a 360</c:v>
                </c:pt>
                <c:pt idx="4">
                  <c:v>Mayor 360</c:v>
                </c:pt>
                <c:pt idx="5">
                  <c:v>Total Cartera Radicada</c:v>
                </c:pt>
              </c:strCache>
            </c:strRef>
          </c:cat>
          <c:val>
            <c:numRef>
              <c:f>CARTERA!$B$42:$G$42</c:f>
              <c:numCache>
                <c:formatCode>#,##0</c:formatCode>
                <c:ptCount val="6"/>
              </c:numCache>
            </c:numRef>
          </c:val>
          <c:extLst>
            <c:ext xmlns:c16="http://schemas.microsoft.com/office/drawing/2014/chart" uri="{C3380CC4-5D6E-409C-BE32-E72D297353CC}">
              <c16:uniqueId val="{00000001-84AB-314F-B6C3-DD02120F9A7A}"/>
            </c:ext>
          </c:extLst>
        </c:ser>
        <c:ser>
          <c:idx val="2"/>
          <c:order val="2"/>
          <c:tx>
            <c:strRef>
              <c:f>CARTERA!$A$43</c:f>
              <c:strCache>
                <c:ptCount val="1"/>
                <c:pt idx="0">
                  <c:v>Tercer trimestre</c:v>
                </c:pt>
              </c:strCache>
            </c:strRef>
          </c:tx>
          <c:spPr>
            <a:solidFill>
              <a:schemeClr val="accent3"/>
            </a:solidFill>
            <a:ln>
              <a:noFill/>
            </a:ln>
            <a:effectLst/>
          </c:spPr>
          <c:invertIfNegative val="0"/>
          <c:cat>
            <c:strRef>
              <c:f>CARTERA!$B$40:$G$40</c:f>
              <c:strCache>
                <c:ptCount val="6"/>
                <c:pt idx="0">
                  <c:v>Hasta 60</c:v>
                </c:pt>
                <c:pt idx="1">
                  <c:v>De 61 a 90</c:v>
                </c:pt>
                <c:pt idx="2">
                  <c:v>De 91 a 180</c:v>
                </c:pt>
                <c:pt idx="3">
                  <c:v>De 181 a 360</c:v>
                </c:pt>
                <c:pt idx="4">
                  <c:v>Mayor 360</c:v>
                </c:pt>
                <c:pt idx="5">
                  <c:v>Total Cartera Radicada</c:v>
                </c:pt>
              </c:strCache>
            </c:strRef>
          </c:cat>
          <c:val>
            <c:numRef>
              <c:f>CARTERA!$B$43:$G$43</c:f>
              <c:numCache>
                <c:formatCode>#,##0</c:formatCode>
                <c:ptCount val="6"/>
              </c:numCache>
            </c:numRef>
          </c:val>
          <c:extLst>
            <c:ext xmlns:c16="http://schemas.microsoft.com/office/drawing/2014/chart" uri="{C3380CC4-5D6E-409C-BE32-E72D297353CC}">
              <c16:uniqueId val="{00000002-84AB-314F-B6C3-DD02120F9A7A}"/>
            </c:ext>
          </c:extLst>
        </c:ser>
        <c:dLbls>
          <c:showLegendKey val="0"/>
          <c:showVal val="0"/>
          <c:showCatName val="0"/>
          <c:showSerName val="0"/>
          <c:showPercent val="0"/>
          <c:showBubbleSize val="0"/>
        </c:dLbls>
        <c:gapWidth val="219"/>
        <c:overlap val="-27"/>
        <c:axId val="728251296"/>
        <c:axId val="740061664"/>
        <c:extLst>
          <c:ext xmlns:c15="http://schemas.microsoft.com/office/drawing/2012/chart" uri="{02D57815-91ED-43cb-92C2-25804820EDAC}">
            <c15:filteredBarSeries>
              <c15:ser>
                <c:idx val="3"/>
                <c:order val="3"/>
                <c:tx>
                  <c:strRef>
                    <c:extLst>
                      <c:ext uri="{02D57815-91ED-43cb-92C2-25804820EDAC}">
                        <c15:formulaRef>
                          <c15:sqref>CARTERA!$A$44</c15:sqref>
                        </c15:formulaRef>
                      </c:ext>
                    </c:extLst>
                    <c:strCache>
                      <c:ptCount val="1"/>
                      <c:pt idx="0">
                        <c:v>Cuarto trimestre</c:v>
                      </c:pt>
                    </c:strCache>
                  </c:strRef>
                </c:tx>
                <c:spPr>
                  <a:solidFill>
                    <a:schemeClr val="accent4"/>
                  </a:solidFill>
                  <a:ln>
                    <a:noFill/>
                  </a:ln>
                  <a:effectLst/>
                </c:spPr>
                <c:invertIfNegative val="0"/>
                <c:cat>
                  <c:strRef>
                    <c:extLst>
                      <c:ext uri="{02D57815-91ED-43cb-92C2-25804820EDAC}">
                        <c15:formulaRef>
                          <c15:sqref>CARTERA!$B$40:$G$40</c15:sqref>
                        </c15:formulaRef>
                      </c:ext>
                    </c:extLst>
                    <c:strCache>
                      <c:ptCount val="6"/>
                      <c:pt idx="0">
                        <c:v>Hasta 60</c:v>
                      </c:pt>
                      <c:pt idx="1">
                        <c:v>De 61 a 90</c:v>
                      </c:pt>
                      <c:pt idx="2">
                        <c:v>De 91 a 180</c:v>
                      </c:pt>
                      <c:pt idx="3">
                        <c:v>De 181 a 360</c:v>
                      </c:pt>
                      <c:pt idx="4">
                        <c:v>Mayor 360</c:v>
                      </c:pt>
                      <c:pt idx="5">
                        <c:v>Total Cartera Radicada</c:v>
                      </c:pt>
                    </c:strCache>
                  </c:strRef>
                </c:cat>
                <c:val>
                  <c:numRef>
                    <c:extLst>
                      <c:ext uri="{02D57815-91ED-43cb-92C2-25804820EDAC}">
                        <c15:formulaRef>
                          <c15:sqref>CARTERA!$B$44:$G$44</c15:sqref>
                        </c15:formulaRef>
                      </c:ext>
                    </c:extLst>
                    <c:numCache>
                      <c:formatCode>#,##0</c:formatCode>
                      <c:ptCount val="6"/>
                    </c:numCache>
                  </c:numRef>
                </c:val>
                <c:extLst>
                  <c:ext xmlns:c16="http://schemas.microsoft.com/office/drawing/2014/chart" uri="{C3380CC4-5D6E-409C-BE32-E72D297353CC}">
                    <c16:uniqueId val="{00000003-84AB-314F-B6C3-DD02120F9A7A}"/>
                  </c:ext>
                </c:extLst>
              </c15:ser>
            </c15:filteredBarSeries>
          </c:ext>
        </c:extLst>
      </c:barChart>
      <c:catAx>
        <c:axId val="728251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s-CO"/>
          </a:p>
        </c:txPr>
        <c:crossAx val="740061664"/>
        <c:crosses val="autoZero"/>
        <c:auto val="1"/>
        <c:lblAlgn val="ctr"/>
        <c:lblOffset val="100"/>
        <c:noMultiLvlLbl val="0"/>
      </c:catAx>
      <c:valAx>
        <c:axId val="7400616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s-CO"/>
          </a:p>
        </c:txPr>
        <c:crossAx val="7282512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6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600"/>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CARTERA!$G$40</c:f>
              <c:strCache>
                <c:ptCount val="1"/>
                <c:pt idx="0">
                  <c:v>Total Cartera Radicada</c:v>
                </c:pt>
              </c:strCache>
            </c:strRef>
          </c:tx>
          <c:spPr>
            <a:solidFill>
              <a:schemeClr val="accent1"/>
            </a:solidFill>
            <a:ln>
              <a:noFill/>
            </a:ln>
            <a:effectLst/>
          </c:spPr>
          <c:invertIfNegative val="0"/>
          <c:cat>
            <c:strRef>
              <c:f>FACTURACION!$R$26:$R$29</c:f>
              <c:strCache>
                <c:ptCount val="4"/>
                <c:pt idx="0">
                  <c:v>Primer trimestre</c:v>
                </c:pt>
                <c:pt idx="1">
                  <c:v>Segundo trimestre</c:v>
                </c:pt>
                <c:pt idx="2">
                  <c:v>Tercer trimestre</c:v>
                </c:pt>
                <c:pt idx="3">
                  <c:v>Cuarto trimestre</c:v>
                </c:pt>
              </c:strCache>
            </c:strRef>
          </c:cat>
          <c:val>
            <c:numRef>
              <c:f>CARTERA!$G$41:$G$44</c:f>
              <c:numCache>
                <c:formatCode>#,##0</c:formatCode>
                <c:ptCount val="4"/>
              </c:numCache>
            </c:numRef>
          </c:val>
          <c:extLst>
            <c:ext xmlns:c16="http://schemas.microsoft.com/office/drawing/2014/chart" uri="{C3380CC4-5D6E-409C-BE32-E72D297353CC}">
              <c16:uniqueId val="{00000000-FECB-734C-B1E2-08843689FBEF}"/>
            </c:ext>
          </c:extLst>
        </c:ser>
        <c:dLbls>
          <c:showLegendKey val="0"/>
          <c:showVal val="0"/>
          <c:showCatName val="0"/>
          <c:showSerName val="0"/>
          <c:showPercent val="0"/>
          <c:showBubbleSize val="0"/>
        </c:dLbls>
        <c:gapWidth val="219"/>
        <c:overlap val="-27"/>
        <c:axId val="396592192"/>
        <c:axId val="400036928"/>
      </c:barChart>
      <c:catAx>
        <c:axId val="396592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s-CO"/>
          </a:p>
        </c:txPr>
        <c:crossAx val="400036928"/>
        <c:crosses val="autoZero"/>
        <c:auto val="1"/>
        <c:lblAlgn val="ctr"/>
        <c:lblOffset val="100"/>
        <c:noMultiLvlLbl val="0"/>
      </c:catAx>
      <c:valAx>
        <c:axId val="4000369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s-CO"/>
          </a:p>
        </c:txPr>
        <c:crossAx val="3965921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6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600"/>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'POA 2022'!$C$22</c:f>
              <c:strCache>
                <c:ptCount val="1"/>
                <c:pt idx="0">
                  <c:v>PASIVO </c:v>
                </c:pt>
              </c:strCache>
            </c:strRef>
          </c:tx>
          <c:spPr>
            <a:solidFill>
              <a:schemeClr val="accent1"/>
            </a:solidFill>
            <a:ln>
              <a:noFill/>
            </a:ln>
            <a:effectLst/>
          </c:spPr>
          <c:invertIfNegative val="0"/>
          <c:cat>
            <c:strRef>
              <c:f>'POA 2022'!$H$6:$K$6</c:f>
              <c:strCache>
                <c:ptCount val="4"/>
                <c:pt idx="0">
                  <c:v>2022-1</c:v>
                </c:pt>
                <c:pt idx="1">
                  <c:v>2022-2</c:v>
                </c:pt>
                <c:pt idx="2">
                  <c:v>2022-3</c:v>
                </c:pt>
                <c:pt idx="3">
                  <c:v>2022-4</c:v>
                </c:pt>
              </c:strCache>
            </c:strRef>
          </c:cat>
          <c:val>
            <c:numRef>
              <c:f>'POA 2022'!$H$22:$K$22</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0-0932-AB40-A7A1-7939542A11F0}"/>
            </c:ext>
          </c:extLst>
        </c:ser>
        <c:dLbls>
          <c:showLegendKey val="0"/>
          <c:showVal val="0"/>
          <c:showCatName val="0"/>
          <c:showSerName val="0"/>
          <c:showPercent val="0"/>
          <c:showBubbleSize val="0"/>
        </c:dLbls>
        <c:gapWidth val="150"/>
        <c:axId val="263360831"/>
        <c:axId val="263362063"/>
      </c:barChart>
      <c:catAx>
        <c:axId val="2633608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s-CO"/>
          </a:p>
        </c:txPr>
        <c:crossAx val="263362063"/>
        <c:crosses val="autoZero"/>
        <c:auto val="1"/>
        <c:lblAlgn val="ctr"/>
        <c:lblOffset val="100"/>
        <c:noMultiLvlLbl val="0"/>
      </c:catAx>
      <c:valAx>
        <c:axId val="263362063"/>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s-CO"/>
          </a:p>
        </c:txPr>
        <c:crossAx val="263360831"/>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6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6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'POA 2022'!$C$21</c:f>
              <c:strCache>
                <c:ptCount val="1"/>
                <c:pt idx="0">
                  <c:v>TOTAL CARTERA</c:v>
                </c:pt>
              </c:strCache>
            </c:strRef>
          </c:tx>
          <c:spPr>
            <a:solidFill>
              <a:schemeClr val="accent1"/>
            </a:solidFill>
            <a:ln>
              <a:noFill/>
            </a:ln>
            <a:effectLst/>
          </c:spPr>
          <c:invertIfNegative val="0"/>
          <c:cat>
            <c:strRef>
              <c:f>'POA 2022'!$H$6:$K$6</c:f>
              <c:strCache>
                <c:ptCount val="4"/>
                <c:pt idx="0">
                  <c:v>2022-1</c:v>
                </c:pt>
                <c:pt idx="1">
                  <c:v>2022-2</c:v>
                </c:pt>
                <c:pt idx="2">
                  <c:v>2022-3</c:v>
                </c:pt>
                <c:pt idx="3">
                  <c:v>2022-4</c:v>
                </c:pt>
              </c:strCache>
            </c:strRef>
          </c:cat>
          <c:val>
            <c:numRef>
              <c:f>'POA 2022'!$H$21:$K$21</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0-2BD8-EF45-BAD6-4752170B1740}"/>
            </c:ext>
          </c:extLst>
        </c:ser>
        <c:dLbls>
          <c:showLegendKey val="0"/>
          <c:showVal val="0"/>
          <c:showCatName val="0"/>
          <c:showSerName val="0"/>
          <c:showPercent val="0"/>
          <c:showBubbleSize val="0"/>
        </c:dLbls>
        <c:gapWidth val="219"/>
        <c:overlap val="-27"/>
        <c:axId val="210564271"/>
        <c:axId val="251203999"/>
      </c:barChart>
      <c:catAx>
        <c:axId val="2105642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1203999"/>
        <c:crosses val="autoZero"/>
        <c:auto val="1"/>
        <c:lblAlgn val="ctr"/>
        <c:lblOffset val="100"/>
        <c:noMultiLvlLbl val="0"/>
      </c:catAx>
      <c:valAx>
        <c:axId val="251203999"/>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0564271"/>
        <c:crosses val="autoZero"/>
        <c:crossBetween val="between"/>
      </c:valAx>
      <c:dTable>
        <c:showHorzBorder val="1"/>
        <c:showVertBorder val="1"/>
        <c:showOutline val="1"/>
        <c:showKeys val="0"/>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s-MX"/>
              <a:t>BALANCE</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'POA 2022'!$C$23</c:f>
              <c:strCache>
                <c:ptCount val="1"/>
                <c:pt idx="0">
                  <c:v>ACTIVO </c:v>
                </c:pt>
              </c:strCache>
            </c:strRef>
          </c:tx>
          <c:spPr>
            <a:solidFill>
              <a:schemeClr val="accent1"/>
            </a:solidFill>
            <a:ln>
              <a:noFill/>
            </a:ln>
            <a:effectLst/>
          </c:spPr>
          <c:invertIfNegative val="0"/>
          <c:cat>
            <c:strRef>
              <c:f>'POA 2022'!$H$6:$K$6</c:f>
              <c:strCache>
                <c:ptCount val="4"/>
                <c:pt idx="0">
                  <c:v>2022-1</c:v>
                </c:pt>
                <c:pt idx="1">
                  <c:v>2022-2</c:v>
                </c:pt>
                <c:pt idx="2">
                  <c:v>2022-3</c:v>
                </c:pt>
                <c:pt idx="3">
                  <c:v>2022-4</c:v>
                </c:pt>
              </c:strCache>
            </c:strRef>
          </c:cat>
          <c:val>
            <c:numRef>
              <c:f>'POA 2022'!$H$23:$J$23</c:f>
              <c:numCache>
                <c:formatCode>_("$"* #,##0_);_("$"* \(#,##0\);_("$"* "-"_);_(@_)</c:formatCode>
                <c:ptCount val="3"/>
                <c:pt idx="0">
                  <c:v>0</c:v>
                </c:pt>
                <c:pt idx="1">
                  <c:v>0</c:v>
                </c:pt>
                <c:pt idx="2">
                  <c:v>0</c:v>
                </c:pt>
              </c:numCache>
            </c:numRef>
          </c:val>
          <c:extLst>
            <c:ext xmlns:c16="http://schemas.microsoft.com/office/drawing/2014/chart" uri="{C3380CC4-5D6E-409C-BE32-E72D297353CC}">
              <c16:uniqueId val="{00000000-A4AF-7C4C-BF0C-7DE91395154A}"/>
            </c:ext>
          </c:extLst>
        </c:ser>
        <c:ser>
          <c:idx val="1"/>
          <c:order val="1"/>
          <c:tx>
            <c:strRef>
              <c:f>'POA 2022'!$C$24</c:f>
              <c:strCache>
                <c:ptCount val="1"/>
                <c:pt idx="0">
                  <c:v>PASIVO </c:v>
                </c:pt>
              </c:strCache>
            </c:strRef>
          </c:tx>
          <c:spPr>
            <a:solidFill>
              <a:schemeClr val="accent2"/>
            </a:solidFill>
            <a:ln>
              <a:noFill/>
            </a:ln>
            <a:effectLst/>
          </c:spPr>
          <c:invertIfNegative val="0"/>
          <c:cat>
            <c:strRef>
              <c:f>'POA 2022'!$H$6:$K$6</c:f>
              <c:strCache>
                <c:ptCount val="4"/>
                <c:pt idx="0">
                  <c:v>2022-1</c:v>
                </c:pt>
                <c:pt idx="1">
                  <c:v>2022-2</c:v>
                </c:pt>
                <c:pt idx="2">
                  <c:v>2022-3</c:v>
                </c:pt>
                <c:pt idx="3">
                  <c:v>2022-4</c:v>
                </c:pt>
              </c:strCache>
            </c:strRef>
          </c:cat>
          <c:val>
            <c:numRef>
              <c:f>'POA 2022'!$H$24:$K$24</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1-A4AF-7C4C-BF0C-7DE91395154A}"/>
            </c:ext>
          </c:extLst>
        </c:ser>
        <c:ser>
          <c:idx val="2"/>
          <c:order val="2"/>
          <c:tx>
            <c:strRef>
              <c:f>'POA 2022'!$C$25</c:f>
              <c:strCache>
                <c:ptCount val="1"/>
                <c:pt idx="0">
                  <c:v>PATRIMONIO</c:v>
                </c:pt>
              </c:strCache>
            </c:strRef>
          </c:tx>
          <c:spPr>
            <a:solidFill>
              <a:schemeClr val="accent3"/>
            </a:solidFill>
            <a:ln>
              <a:noFill/>
            </a:ln>
            <a:effectLst/>
          </c:spPr>
          <c:invertIfNegative val="0"/>
          <c:cat>
            <c:strRef>
              <c:f>'POA 2022'!$H$6:$K$6</c:f>
              <c:strCache>
                <c:ptCount val="4"/>
                <c:pt idx="0">
                  <c:v>2022-1</c:v>
                </c:pt>
                <c:pt idx="1">
                  <c:v>2022-2</c:v>
                </c:pt>
                <c:pt idx="2">
                  <c:v>2022-3</c:v>
                </c:pt>
                <c:pt idx="3">
                  <c:v>2022-4</c:v>
                </c:pt>
              </c:strCache>
            </c:strRef>
          </c:cat>
          <c:val>
            <c:numRef>
              <c:f>'POA 2022'!$H$25:$K$25</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2-A4AF-7C4C-BF0C-7DE91395154A}"/>
            </c:ext>
          </c:extLst>
        </c:ser>
        <c:dLbls>
          <c:showLegendKey val="0"/>
          <c:showVal val="0"/>
          <c:showCatName val="0"/>
          <c:showSerName val="0"/>
          <c:showPercent val="0"/>
          <c:showBubbleSize val="0"/>
        </c:dLbls>
        <c:gapWidth val="219"/>
        <c:overlap val="-27"/>
        <c:axId val="268379327"/>
        <c:axId val="268380975"/>
      </c:barChart>
      <c:catAx>
        <c:axId val="2683793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268380975"/>
        <c:crosses val="autoZero"/>
        <c:auto val="1"/>
        <c:lblAlgn val="ctr"/>
        <c:lblOffset val="100"/>
        <c:noMultiLvlLbl val="0"/>
      </c:catAx>
      <c:valAx>
        <c:axId val="268380975"/>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268379327"/>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chemeClr val="tx1">
                    <a:lumMod val="65000"/>
                    <a:lumOff val="35000"/>
                  </a:schemeClr>
                </a:solidFill>
                <a:latin typeface="+mn-lt"/>
                <a:ea typeface="+mn-ea"/>
                <a:cs typeface="+mn-cs"/>
              </a:defRPr>
            </a:pPr>
            <a:r>
              <a:rPr lang="es-MX"/>
              <a:t>ESTADO DE RESULTADOS </a:t>
            </a:r>
          </a:p>
        </c:rich>
      </c:tx>
      <c:overlay val="0"/>
      <c:spPr>
        <a:noFill/>
        <a:ln>
          <a:noFill/>
        </a:ln>
        <a:effectLst/>
      </c:spPr>
      <c:txPr>
        <a:bodyPr rot="0" spcFirstLastPara="1" vertOverflow="ellipsis" vert="horz" wrap="square" anchor="ctr" anchorCtr="1"/>
        <a:lstStyle/>
        <a:p>
          <a:pPr>
            <a:defRPr sz="168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cat>
            <c:strRef>
              <c:f>FACTURACION!$R$26:$R$29</c:f>
              <c:strCache>
                <c:ptCount val="4"/>
                <c:pt idx="0">
                  <c:v>Primer trimestre</c:v>
                </c:pt>
                <c:pt idx="1">
                  <c:v>Segundo trimestre</c:v>
                </c:pt>
                <c:pt idx="2">
                  <c:v>Tercer trimestre</c:v>
                </c:pt>
                <c:pt idx="3">
                  <c:v>Cuarto trimestre</c:v>
                </c:pt>
              </c:strCache>
            </c:strRef>
          </c:cat>
          <c:val>
            <c:numRef>
              <c:f>'POA 2022'!$H$26:$K$26</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0-34AC-2440-A881-FDD26D367AE5}"/>
            </c:ext>
          </c:extLst>
        </c:ser>
        <c:dLbls>
          <c:showLegendKey val="0"/>
          <c:showVal val="0"/>
          <c:showCatName val="0"/>
          <c:showSerName val="0"/>
          <c:showPercent val="0"/>
          <c:showBubbleSize val="0"/>
        </c:dLbls>
        <c:gapWidth val="219"/>
        <c:overlap val="-27"/>
        <c:axId val="743849904"/>
        <c:axId val="397103184"/>
      </c:barChart>
      <c:catAx>
        <c:axId val="743849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crossAx val="397103184"/>
        <c:crosses val="autoZero"/>
        <c:auto val="1"/>
        <c:lblAlgn val="ctr"/>
        <c:lblOffset val="100"/>
        <c:noMultiLvlLbl val="0"/>
      </c:catAx>
      <c:valAx>
        <c:axId val="397103184"/>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crossAx val="74384990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RECAUDO TOTAL DE VENTA DE SERVICIOS DE SALUD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cat>
            <c:strRef>
              <c:f>FACTURACION!$R$26:$R$29</c:f>
              <c:strCache>
                <c:ptCount val="4"/>
                <c:pt idx="0">
                  <c:v>Primer trimestre</c:v>
                </c:pt>
                <c:pt idx="1">
                  <c:v>Segundo trimestre</c:v>
                </c:pt>
                <c:pt idx="2">
                  <c:v>Tercer trimestre</c:v>
                </c:pt>
                <c:pt idx="3">
                  <c:v>Cuarto trimestre</c:v>
                </c:pt>
              </c:strCache>
            </c:strRef>
          </c:cat>
          <c:val>
            <c:numRef>
              <c:f>(FACTURACION!$J$11,FACTURACION!$J$23,FACTURACION!$J$35,FACTURACION!$J$47)</c:f>
              <c:numCache>
                <c:formatCode>#,##0</c:formatCode>
                <c:ptCount val="4"/>
              </c:numCache>
            </c:numRef>
          </c:val>
          <c:extLst>
            <c:ext xmlns:c16="http://schemas.microsoft.com/office/drawing/2014/chart" uri="{C3380CC4-5D6E-409C-BE32-E72D297353CC}">
              <c16:uniqueId val="{00000000-2918-8B46-B8B0-1B0A6D485165}"/>
            </c:ext>
          </c:extLst>
        </c:ser>
        <c:dLbls>
          <c:showLegendKey val="0"/>
          <c:showVal val="0"/>
          <c:showCatName val="0"/>
          <c:showSerName val="0"/>
          <c:showPercent val="0"/>
          <c:showBubbleSize val="0"/>
        </c:dLbls>
        <c:gapWidth val="219"/>
        <c:overlap val="-27"/>
        <c:axId val="399536608"/>
        <c:axId val="744352160"/>
      </c:barChart>
      <c:catAx>
        <c:axId val="399536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44352160"/>
        <c:crosses val="autoZero"/>
        <c:auto val="1"/>
        <c:lblAlgn val="ctr"/>
        <c:lblOffset val="100"/>
        <c:noMultiLvlLbl val="0"/>
      </c:catAx>
      <c:valAx>
        <c:axId val="7443521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995366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288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SATISFACCIÓN</c:v>
          </c:tx>
          <c:spPr>
            <a:solidFill>
              <a:schemeClr val="accent1"/>
            </a:solidFill>
            <a:ln>
              <a:noFill/>
            </a:ln>
            <a:effectLst/>
          </c:spPr>
          <c:invertIfNegative val="0"/>
          <c:cat>
            <c:strRef>
              <c:f>'POA 2022'!$H$6:$L$6</c:f>
              <c:strCache>
                <c:ptCount val="5"/>
                <c:pt idx="0">
                  <c:v>2022-1</c:v>
                </c:pt>
                <c:pt idx="1">
                  <c:v>2022-2</c:v>
                </c:pt>
                <c:pt idx="2">
                  <c:v>2022-3</c:v>
                </c:pt>
                <c:pt idx="3">
                  <c:v>2022-4</c:v>
                </c:pt>
                <c:pt idx="4">
                  <c:v>2022 AÑO</c:v>
                </c:pt>
              </c:strCache>
            </c:strRef>
          </c:cat>
          <c:val>
            <c:numRef>
              <c:f>'POA 2022'!$H$27:$L$27</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7673-9440-916F-05ECB0A409B5}"/>
            </c:ext>
          </c:extLst>
        </c:ser>
        <c:dLbls>
          <c:showLegendKey val="0"/>
          <c:showVal val="0"/>
          <c:showCatName val="0"/>
          <c:showSerName val="0"/>
          <c:showPercent val="0"/>
          <c:showBubbleSize val="0"/>
        </c:dLbls>
        <c:gapWidth val="150"/>
        <c:axId val="263895119"/>
        <c:axId val="264027807"/>
      </c:barChart>
      <c:catAx>
        <c:axId val="2638951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endParaRPr lang="es-CO"/>
          </a:p>
        </c:txPr>
        <c:crossAx val="264027807"/>
        <c:crosses val="autoZero"/>
        <c:auto val="1"/>
        <c:lblAlgn val="ctr"/>
        <c:lblOffset val="100"/>
        <c:noMultiLvlLbl val="0"/>
      </c:catAx>
      <c:valAx>
        <c:axId val="264027807"/>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endParaRPr lang="es-CO"/>
          </a:p>
        </c:txPr>
        <c:crossAx val="263895119"/>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24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2400"/>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'POA 2022'!$C$31</c:f>
              <c:strCache>
                <c:ptCount val="1"/>
                <c:pt idx="0">
                  <c:v>TASA DE CAIDAS EN HOSPITALIZACION </c:v>
                </c:pt>
              </c:strCache>
            </c:strRef>
          </c:tx>
          <c:spPr>
            <a:solidFill>
              <a:schemeClr val="accent1"/>
            </a:solidFill>
            <a:ln>
              <a:noFill/>
            </a:ln>
            <a:effectLst/>
          </c:spPr>
          <c:invertIfNegative val="0"/>
          <c:cat>
            <c:strRef>
              <c:f>'POA 2022'!$H$6:$L$6</c:f>
              <c:strCache>
                <c:ptCount val="5"/>
                <c:pt idx="0">
                  <c:v>2022-1</c:v>
                </c:pt>
                <c:pt idx="1">
                  <c:v>2022-2</c:v>
                </c:pt>
                <c:pt idx="2">
                  <c:v>2022-3</c:v>
                </c:pt>
                <c:pt idx="3">
                  <c:v>2022-4</c:v>
                </c:pt>
                <c:pt idx="4">
                  <c:v>2022 AÑO</c:v>
                </c:pt>
              </c:strCache>
            </c:strRef>
          </c:cat>
          <c:val>
            <c:numRef>
              <c:f>'POA 2022'!$H$31:$L$31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21F4-C74C-8010-E8D7B411F0B8}"/>
            </c:ext>
          </c:extLst>
        </c:ser>
        <c:dLbls>
          <c:showLegendKey val="0"/>
          <c:showVal val="0"/>
          <c:showCatName val="0"/>
          <c:showSerName val="0"/>
          <c:showPercent val="0"/>
          <c:showBubbleSize val="0"/>
        </c:dLbls>
        <c:gapWidth val="150"/>
        <c:axId val="260960127"/>
        <c:axId val="260961775"/>
      </c:barChart>
      <c:catAx>
        <c:axId val="2609601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60961775"/>
        <c:crosses val="autoZero"/>
        <c:auto val="1"/>
        <c:lblAlgn val="ctr"/>
        <c:lblOffset val="100"/>
        <c:noMultiLvlLbl val="0"/>
      </c:catAx>
      <c:valAx>
        <c:axId val="260961775"/>
        <c:scaling>
          <c:orientation val="minMax"/>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60960127"/>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r>
              <a:rPr lang="es-MX"/>
              <a:t>REINGRESOS</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'POA 2022'!$C$32</c:f>
              <c:strCache>
                <c:ptCount val="1"/>
                <c:pt idx="0">
                  <c:v>PROPORCIÓN DE REINGRESOS EN URGENCIAS </c:v>
                </c:pt>
              </c:strCache>
            </c:strRef>
          </c:tx>
          <c:spPr>
            <a:solidFill>
              <a:schemeClr val="accent1"/>
            </a:solidFill>
            <a:ln>
              <a:noFill/>
            </a:ln>
            <a:effectLst/>
          </c:spPr>
          <c:invertIfNegative val="0"/>
          <c:cat>
            <c:strRef>
              <c:f>'POA 2022'!$H$6:$L$6</c:f>
              <c:strCache>
                <c:ptCount val="5"/>
                <c:pt idx="0">
                  <c:v>2022-1</c:v>
                </c:pt>
                <c:pt idx="1">
                  <c:v>2022-2</c:v>
                </c:pt>
                <c:pt idx="2">
                  <c:v>2022-3</c:v>
                </c:pt>
                <c:pt idx="3">
                  <c:v>2022-4</c:v>
                </c:pt>
                <c:pt idx="4">
                  <c:v>2022 AÑO</c:v>
                </c:pt>
              </c:strCache>
            </c:strRef>
          </c:cat>
          <c:val>
            <c:numRef>
              <c:f>'POA 2022'!$H$32:$L$32</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A9CB-3347-B1E1-56B7F81D3AB1}"/>
            </c:ext>
          </c:extLst>
        </c:ser>
        <c:ser>
          <c:idx val="1"/>
          <c:order val="1"/>
          <c:tx>
            <c:strRef>
              <c:f>'POA 2022'!$C$33</c:f>
              <c:strCache>
                <c:ptCount val="1"/>
                <c:pt idx="0">
                  <c:v>PROPORCIÓN DE REINGRESOS EN HOSPITALIZACIÓN</c:v>
                </c:pt>
              </c:strCache>
            </c:strRef>
          </c:tx>
          <c:spPr>
            <a:solidFill>
              <a:schemeClr val="accent2"/>
            </a:solidFill>
            <a:ln>
              <a:noFill/>
            </a:ln>
            <a:effectLst/>
          </c:spPr>
          <c:invertIfNegative val="0"/>
          <c:cat>
            <c:strRef>
              <c:f>'POA 2022'!$H$6:$L$6</c:f>
              <c:strCache>
                <c:ptCount val="5"/>
                <c:pt idx="0">
                  <c:v>2022-1</c:v>
                </c:pt>
                <c:pt idx="1">
                  <c:v>2022-2</c:v>
                </c:pt>
                <c:pt idx="2">
                  <c:v>2022-3</c:v>
                </c:pt>
                <c:pt idx="3">
                  <c:v>2022-4</c:v>
                </c:pt>
                <c:pt idx="4">
                  <c:v>2022 AÑO</c:v>
                </c:pt>
              </c:strCache>
            </c:strRef>
          </c:cat>
          <c:val>
            <c:numRef>
              <c:f>'POA 2022'!$H$33:$L$33</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1-A9CB-3347-B1E1-56B7F81D3AB1}"/>
            </c:ext>
          </c:extLst>
        </c:ser>
        <c:dLbls>
          <c:showLegendKey val="0"/>
          <c:showVal val="0"/>
          <c:showCatName val="0"/>
          <c:showSerName val="0"/>
          <c:showPercent val="0"/>
          <c:showBubbleSize val="0"/>
        </c:dLbls>
        <c:gapWidth val="219"/>
        <c:overlap val="-27"/>
        <c:axId val="269476063"/>
        <c:axId val="227275535"/>
      </c:barChart>
      <c:catAx>
        <c:axId val="2694760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CO"/>
          </a:p>
        </c:txPr>
        <c:crossAx val="227275535"/>
        <c:crosses val="autoZero"/>
        <c:auto val="1"/>
        <c:lblAlgn val="ctr"/>
        <c:lblOffset val="100"/>
        <c:noMultiLvlLbl val="0"/>
      </c:catAx>
      <c:valAx>
        <c:axId val="227275535"/>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CO"/>
          </a:p>
        </c:txPr>
        <c:crossAx val="26947606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1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4" Type="http://schemas.openxmlformats.org/officeDocument/2006/relationships/chart" Target="../charts/chart1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930141</xdr:colOff>
      <xdr:row>0</xdr:row>
      <xdr:rowOff>53662</xdr:rowOff>
    </xdr:from>
    <xdr:to>
      <xdr:col>1</xdr:col>
      <xdr:colOff>415753</xdr:colOff>
      <xdr:row>2</xdr:row>
      <xdr:rowOff>381011</xdr:rowOff>
    </xdr:to>
    <xdr:pic>
      <xdr:nvPicPr>
        <xdr:cNvPr id="2" name="image1.jpeg">
          <a:extLst>
            <a:ext uri="{FF2B5EF4-FFF2-40B4-BE49-F238E27FC236}">
              <a16:creationId xmlns:a16="http://schemas.microsoft.com/office/drawing/2014/main" id="{A7F86FEF-E053-4357-846B-5CC3AD1DC2E5}"/>
            </a:ext>
          </a:extLst>
        </xdr:cNvPr>
        <xdr:cNvPicPr/>
      </xdr:nvPicPr>
      <xdr:blipFill>
        <a:blip xmlns:r="http://schemas.openxmlformats.org/officeDocument/2006/relationships" r:embed="rId1" cstate="print"/>
        <a:stretch>
          <a:fillRect/>
        </a:stretch>
      </xdr:blipFill>
      <xdr:spPr>
        <a:xfrm>
          <a:off x="930141" y="53662"/>
          <a:ext cx="1578429" cy="11501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552450</xdr:colOff>
      <xdr:row>1</xdr:row>
      <xdr:rowOff>44450</xdr:rowOff>
    </xdr:from>
    <xdr:to>
      <xdr:col>12</xdr:col>
      <xdr:colOff>101600</xdr:colOff>
      <xdr:row>23</xdr:row>
      <xdr:rowOff>63500</xdr:rowOff>
    </xdr:to>
    <xdr:graphicFrame macro="">
      <xdr:nvGraphicFramePr>
        <xdr:cNvPr id="2" name="Gráfico 1">
          <a:extLst>
            <a:ext uri="{FF2B5EF4-FFF2-40B4-BE49-F238E27FC236}">
              <a16:creationId xmlns:a16="http://schemas.microsoft.com/office/drawing/2014/main" id="{083382FA-8825-3341-A5EE-98E84921886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565150</xdr:colOff>
      <xdr:row>24</xdr:row>
      <xdr:rowOff>120650</xdr:rowOff>
    </xdr:from>
    <xdr:to>
      <xdr:col>12</xdr:col>
      <xdr:colOff>101600</xdr:colOff>
      <xdr:row>44</xdr:row>
      <xdr:rowOff>165100</xdr:rowOff>
    </xdr:to>
    <xdr:graphicFrame macro="">
      <xdr:nvGraphicFramePr>
        <xdr:cNvPr id="4" name="Gráfico 3">
          <a:extLst>
            <a:ext uri="{FF2B5EF4-FFF2-40B4-BE49-F238E27FC236}">
              <a16:creationId xmlns:a16="http://schemas.microsoft.com/office/drawing/2014/main" id="{EA9712FE-1A5E-A847-A9FA-DEB3A5AA50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374650</xdr:colOff>
      <xdr:row>1</xdr:row>
      <xdr:rowOff>25400</xdr:rowOff>
    </xdr:from>
    <xdr:to>
      <xdr:col>22</xdr:col>
      <xdr:colOff>25400</xdr:colOff>
      <xdr:row>23</xdr:row>
      <xdr:rowOff>12700</xdr:rowOff>
    </xdr:to>
    <xdr:graphicFrame macro="">
      <xdr:nvGraphicFramePr>
        <xdr:cNvPr id="5" name="Gráfico 4">
          <a:extLst>
            <a:ext uri="{FF2B5EF4-FFF2-40B4-BE49-F238E27FC236}">
              <a16:creationId xmlns:a16="http://schemas.microsoft.com/office/drawing/2014/main" id="{2832CF24-E54B-8141-A575-F1E04297515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438150</xdr:colOff>
      <xdr:row>24</xdr:row>
      <xdr:rowOff>107950</xdr:rowOff>
    </xdr:from>
    <xdr:to>
      <xdr:col>22</xdr:col>
      <xdr:colOff>38100</xdr:colOff>
      <xdr:row>44</xdr:row>
      <xdr:rowOff>139700</xdr:rowOff>
    </xdr:to>
    <xdr:graphicFrame macro="">
      <xdr:nvGraphicFramePr>
        <xdr:cNvPr id="6" name="Gráfico 4">
          <a:extLst>
            <a:ext uri="{FF2B5EF4-FFF2-40B4-BE49-F238E27FC236}">
              <a16:creationId xmlns:a16="http://schemas.microsoft.com/office/drawing/2014/main" id="{E88847CC-6887-BF4B-9FDC-EE57ADD7927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599551</xdr:colOff>
      <xdr:row>45</xdr:row>
      <xdr:rowOff>161086</xdr:rowOff>
    </xdr:from>
    <xdr:to>
      <xdr:col>10</xdr:col>
      <xdr:colOff>335643</xdr:colOff>
      <xdr:row>62</xdr:row>
      <xdr:rowOff>9071</xdr:rowOff>
    </xdr:to>
    <xdr:graphicFrame macro="">
      <xdr:nvGraphicFramePr>
        <xdr:cNvPr id="3" name="Gráfico 2">
          <a:extLst>
            <a:ext uri="{FF2B5EF4-FFF2-40B4-BE49-F238E27FC236}">
              <a16:creationId xmlns:a16="http://schemas.microsoft.com/office/drawing/2014/main" id="{520B152C-F4DF-284F-345E-0AED324889A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774699</xdr:colOff>
      <xdr:row>45</xdr:row>
      <xdr:rowOff>180975</xdr:rowOff>
    </xdr:from>
    <xdr:to>
      <xdr:col>19</xdr:col>
      <xdr:colOff>208642</xdr:colOff>
      <xdr:row>61</xdr:row>
      <xdr:rowOff>72571</xdr:rowOff>
    </xdr:to>
    <xdr:graphicFrame macro="">
      <xdr:nvGraphicFramePr>
        <xdr:cNvPr id="7" name="Gráfico 2">
          <a:extLst>
            <a:ext uri="{FF2B5EF4-FFF2-40B4-BE49-F238E27FC236}">
              <a16:creationId xmlns:a16="http://schemas.microsoft.com/office/drawing/2014/main" id="{03EF9316-B6CF-DF47-3B02-3AEC0989209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755650</xdr:colOff>
      <xdr:row>1</xdr:row>
      <xdr:rowOff>57150</xdr:rowOff>
    </xdr:from>
    <xdr:to>
      <xdr:col>13</xdr:col>
      <xdr:colOff>203200</xdr:colOff>
      <xdr:row>25</xdr:row>
      <xdr:rowOff>177800</xdr:rowOff>
    </xdr:to>
    <xdr:graphicFrame macro="">
      <xdr:nvGraphicFramePr>
        <xdr:cNvPr id="2" name="Gráfico 5">
          <a:extLst>
            <a:ext uri="{FF2B5EF4-FFF2-40B4-BE49-F238E27FC236}">
              <a16:creationId xmlns:a16="http://schemas.microsoft.com/office/drawing/2014/main" id="{59F91245-07F9-5F45-BF69-4A157D310D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387350</xdr:colOff>
      <xdr:row>0</xdr:row>
      <xdr:rowOff>196850</xdr:rowOff>
    </xdr:from>
    <xdr:to>
      <xdr:col>9</xdr:col>
      <xdr:colOff>88900</xdr:colOff>
      <xdr:row>18</xdr:row>
      <xdr:rowOff>177800</xdr:rowOff>
    </xdr:to>
    <xdr:graphicFrame macro="">
      <xdr:nvGraphicFramePr>
        <xdr:cNvPr id="2" name="Gráfico 6">
          <a:extLst>
            <a:ext uri="{FF2B5EF4-FFF2-40B4-BE49-F238E27FC236}">
              <a16:creationId xmlns:a16="http://schemas.microsoft.com/office/drawing/2014/main" id="{ED1E8F4F-B35D-AE4F-8705-235E124C0B8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425450</xdr:colOff>
      <xdr:row>1</xdr:row>
      <xdr:rowOff>0</xdr:rowOff>
    </xdr:from>
    <xdr:to>
      <xdr:col>19</xdr:col>
      <xdr:colOff>101600</xdr:colOff>
      <xdr:row>18</xdr:row>
      <xdr:rowOff>177800</xdr:rowOff>
    </xdr:to>
    <xdr:graphicFrame macro="">
      <xdr:nvGraphicFramePr>
        <xdr:cNvPr id="3" name="Gráfico 9">
          <a:extLst>
            <a:ext uri="{FF2B5EF4-FFF2-40B4-BE49-F238E27FC236}">
              <a16:creationId xmlns:a16="http://schemas.microsoft.com/office/drawing/2014/main" id="{BEBB11BE-1995-0C46-929E-88F402FD65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450850</xdr:colOff>
      <xdr:row>20</xdr:row>
      <xdr:rowOff>31750</xdr:rowOff>
    </xdr:from>
    <xdr:to>
      <xdr:col>9</xdr:col>
      <xdr:colOff>38100</xdr:colOff>
      <xdr:row>41</xdr:row>
      <xdr:rowOff>38100</xdr:rowOff>
    </xdr:to>
    <xdr:graphicFrame macro="">
      <xdr:nvGraphicFramePr>
        <xdr:cNvPr id="4" name="Gráfico 11">
          <a:extLst>
            <a:ext uri="{FF2B5EF4-FFF2-40B4-BE49-F238E27FC236}">
              <a16:creationId xmlns:a16="http://schemas.microsoft.com/office/drawing/2014/main" id="{EE46D1C8-2D6E-4D43-8A5C-9439EA3E7C7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414866</xdr:colOff>
      <xdr:row>21</xdr:row>
      <xdr:rowOff>101600</xdr:rowOff>
    </xdr:from>
    <xdr:to>
      <xdr:col>17</xdr:col>
      <xdr:colOff>169332</xdr:colOff>
      <xdr:row>40</xdr:row>
      <xdr:rowOff>177800</xdr:rowOff>
    </xdr:to>
    <xdr:graphicFrame macro="">
      <xdr:nvGraphicFramePr>
        <xdr:cNvPr id="6" name="Gráfico 1">
          <a:extLst>
            <a:ext uri="{FF2B5EF4-FFF2-40B4-BE49-F238E27FC236}">
              <a16:creationId xmlns:a16="http://schemas.microsoft.com/office/drawing/2014/main" id="{0275C207-DC8B-B359-C393-90D7A917A4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12</xdr:col>
      <xdr:colOff>557451</xdr:colOff>
      <xdr:row>25</xdr:row>
      <xdr:rowOff>628929</xdr:rowOff>
    </xdr:from>
    <xdr:to>
      <xdr:col>23</xdr:col>
      <xdr:colOff>472035</xdr:colOff>
      <xdr:row>40</xdr:row>
      <xdr:rowOff>11238</xdr:rowOff>
    </xdr:to>
    <xdr:graphicFrame macro="">
      <xdr:nvGraphicFramePr>
        <xdr:cNvPr id="2" name="Gráfico 1">
          <a:extLst>
            <a:ext uri="{FF2B5EF4-FFF2-40B4-BE49-F238E27FC236}">
              <a16:creationId xmlns:a16="http://schemas.microsoft.com/office/drawing/2014/main" id="{EC8B52AF-A3C5-B2CB-BF8B-0CD55E805D8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445063</xdr:colOff>
      <xdr:row>40</xdr:row>
      <xdr:rowOff>111939</xdr:rowOff>
    </xdr:from>
    <xdr:to>
      <xdr:col>23</xdr:col>
      <xdr:colOff>685575</xdr:colOff>
      <xdr:row>60</xdr:row>
      <xdr:rowOff>44954</xdr:rowOff>
    </xdr:to>
    <xdr:graphicFrame macro="">
      <xdr:nvGraphicFramePr>
        <xdr:cNvPr id="3" name="Gráfico 2">
          <a:extLst>
            <a:ext uri="{FF2B5EF4-FFF2-40B4-BE49-F238E27FC236}">
              <a16:creationId xmlns:a16="http://schemas.microsoft.com/office/drawing/2014/main" id="{166B30F0-938F-82B9-0ED8-65A2F2D9615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7%20Tablero%20de%20man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RO"/>
      <sheetName val="1"/>
      <sheetName val="CALIDAD "/>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s>
    <sheetDataSet>
      <sheetData sheetId="0"/>
      <sheetData sheetId="1">
        <row r="8">
          <cell r="C8">
            <v>2.83</v>
          </cell>
          <cell r="BC8">
            <v>2.83</v>
          </cell>
          <cell r="BD8" t="str">
            <v>SOBRESALIENTE</v>
          </cell>
        </row>
        <row r="9">
          <cell r="BC9" t="str">
            <v/>
          </cell>
          <cell r="BD9" t="str">
            <v/>
          </cell>
        </row>
        <row r="10">
          <cell r="A10" t="str">
            <v>2021-1</v>
          </cell>
          <cell r="B10">
            <v>2</v>
          </cell>
          <cell r="BC10" t="str">
            <v/>
          </cell>
          <cell r="BD10" t="str">
            <v/>
          </cell>
        </row>
        <row r="11">
          <cell r="BC11" t="str">
            <v/>
          </cell>
          <cell r="BD11" t="str">
            <v/>
          </cell>
        </row>
        <row r="12">
          <cell r="BC12" t="str">
            <v/>
          </cell>
          <cell r="BD12" t="str">
            <v/>
          </cell>
        </row>
        <row r="13">
          <cell r="A13" t="str">
            <v>2021-2</v>
          </cell>
          <cell r="B13">
            <v>2</v>
          </cell>
          <cell r="BC13" t="str">
            <v/>
          </cell>
          <cell r="BD13" t="str">
            <v/>
          </cell>
        </row>
        <row r="14">
          <cell r="BC14" t="str">
            <v/>
          </cell>
          <cell r="BD14" t="str">
            <v/>
          </cell>
        </row>
        <row r="15">
          <cell r="BC15" t="str">
            <v/>
          </cell>
          <cell r="BD15" t="str">
            <v/>
          </cell>
        </row>
        <row r="16">
          <cell r="A16" t="str">
            <v>2021-3</v>
          </cell>
          <cell r="B16">
            <v>2</v>
          </cell>
          <cell r="BC16" t="str">
            <v/>
          </cell>
          <cell r="BD16" t="str">
            <v/>
          </cell>
        </row>
        <row r="17">
          <cell r="BC17" t="str">
            <v/>
          </cell>
          <cell r="BD17" t="str">
            <v/>
          </cell>
        </row>
        <row r="18">
          <cell r="BC18" t="str">
            <v/>
          </cell>
          <cell r="BD18" t="str">
            <v/>
          </cell>
        </row>
        <row r="19">
          <cell r="A19" t="str">
            <v>2021-4</v>
          </cell>
          <cell r="B19">
            <v>2</v>
          </cell>
          <cell r="BC19" t="str">
            <v/>
          </cell>
          <cell r="BD19" t="str">
            <v/>
          </cell>
        </row>
        <row r="20">
          <cell r="BC20" t="str">
            <v/>
          </cell>
          <cell r="BD20" t="str">
            <v/>
          </cell>
        </row>
        <row r="21">
          <cell r="BC21" t="str">
            <v/>
          </cell>
          <cell r="BD21" t="str">
            <v/>
          </cell>
        </row>
        <row r="22">
          <cell r="A22" t="str">
            <v>2021 AÑO</v>
          </cell>
          <cell r="B22">
            <v>2</v>
          </cell>
          <cell r="BC22" t="str">
            <v/>
          </cell>
          <cell r="BD22" t="str">
            <v/>
          </cell>
        </row>
        <row r="23">
          <cell r="BC23" t="str">
            <v/>
          </cell>
          <cell r="BD23" t="str">
            <v/>
          </cell>
        </row>
        <row r="24">
          <cell r="BC24" t="str">
            <v/>
          </cell>
          <cell r="BD24" t="str">
            <v/>
          </cell>
        </row>
        <row r="25">
          <cell r="A25" t="str">
            <v>2022-1</v>
          </cell>
          <cell r="B25">
            <v>2</v>
          </cell>
          <cell r="BC25" t="str">
            <v/>
          </cell>
          <cell r="BD25" t="str">
            <v/>
          </cell>
        </row>
        <row r="26">
          <cell r="BC26" t="str">
            <v/>
          </cell>
          <cell r="BD26" t="str">
            <v/>
          </cell>
        </row>
        <row r="27">
          <cell r="B27">
            <v>2</v>
          </cell>
          <cell r="BC27" t="str">
            <v/>
          </cell>
          <cell r="BD27" t="str">
            <v/>
          </cell>
        </row>
        <row r="28">
          <cell r="A28" t="str">
            <v>2022-2</v>
          </cell>
          <cell r="B28">
            <v>2</v>
          </cell>
          <cell r="BC28" t="str">
            <v/>
          </cell>
          <cell r="BD28" t="str">
            <v/>
          </cell>
        </row>
        <row r="29">
          <cell r="BC29" t="str">
            <v/>
          </cell>
          <cell r="BD29" t="str">
            <v/>
          </cell>
        </row>
        <row r="30">
          <cell r="BC30" t="str">
            <v/>
          </cell>
          <cell r="BD30" t="str">
            <v/>
          </cell>
        </row>
        <row r="31">
          <cell r="A31" t="str">
            <v>2022-3</v>
          </cell>
          <cell r="B31">
            <v>2</v>
          </cell>
          <cell r="BC31" t="str">
            <v/>
          </cell>
          <cell r="BD31" t="str">
            <v/>
          </cell>
        </row>
        <row r="32">
          <cell r="BC32" t="str">
            <v/>
          </cell>
          <cell r="BD32" t="str">
            <v/>
          </cell>
        </row>
        <row r="33">
          <cell r="BC33" t="str">
            <v/>
          </cell>
          <cell r="BD33" t="str">
            <v/>
          </cell>
        </row>
        <row r="34">
          <cell r="A34" t="str">
            <v>2022-4</v>
          </cell>
          <cell r="B34">
            <v>2</v>
          </cell>
          <cell r="BC34" t="str">
            <v/>
          </cell>
          <cell r="BD34" t="str">
            <v/>
          </cell>
        </row>
        <row r="35">
          <cell r="BC35" t="str">
            <v/>
          </cell>
          <cell r="BD35" t="str">
            <v/>
          </cell>
        </row>
        <row r="36">
          <cell r="BC36" t="str">
            <v/>
          </cell>
          <cell r="BD36" t="str">
            <v/>
          </cell>
        </row>
        <row r="37">
          <cell r="A37" t="str">
            <v>2022 AÑO</v>
          </cell>
          <cell r="B37">
            <v>2</v>
          </cell>
          <cell r="BC37" t="str">
            <v/>
          </cell>
          <cell r="BD37" t="str">
            <v/>
          </cell>
        </row>
      </sheetData>
      <sheetData sheetId="2"/>
      <sheetData sheetId="3">
        <row r="8">
          <cell r="A8" t="str">
            <v>P.3.1 Sumatoria de la diferencia de días calendario entre la fecha en la que se asignó la cita de Medicina general de primera vez y la fecha en la cual el usuario la solicitó.</v>
          </cell>
          <cell r="BB8">
            <v>2</v>
          </cell>
          <cell r="BC8">
            <v>2</v>
          </cell>
        </row>
        <row r="9">
          <cell r="A9" t="str">
            <v>P.3.1 Número total de citas de Medicina General de primera vez asignadas.</v>
          </cell>
          <cell r="BB9">
            <v>1</v>
          </cell>
          <cell r="BC9">
            <v>1</v>
          </cell>
        </row>
        <row r="10">
          <cell r="A10" t="str">
            <v>2021-1</v>
          </cell>
          <cell r="B10">
            <v>3</v>
          </cell>
          <cell r="BB10">
            <v>2</v>
          </cell>
          <cell r="BC10">
            <v>2</v>
          </cell>
          <cell r="BD10" t="str">
            <v>SOBRESALIENTE</v>
          </cell>
        </row>
        <row r="11">
          <cell r="A11" t="str">
            <v>P.3.1 Sumatoria de la diferencia de días calendario entre la fecha en la que se asignó la cita de Medicina general de primera vez y la fecha en la cual el usuario la solicitó.</v>
          </cell>
          <cell r="BB11">
            <v>1</v>
          </cell>
          <cell r="BC11">
            <v>1</v>
          </cell>
        </row>
        <row r="12">
          <cell r="A12" t="str">
            <v>P.3.1 Número total de citas de Medicina General de primera vez asignadas.</v>
          </cell>
          <cell r="BB12">
            <v>1</v>
          </cell>
          <cell r="BC12">
            <v>1</v>
          </cell>
        </row>
        <row r="13">
          <cell r="A13" t="str">
            <v>2021-2</v>
          </cell>
          <cell r="B13">
            <v>3</v>
          </cell>
          <cell r="BB13">
            <v>1</v>
          </cell>
          <cell r="BC13">
            <v>1</v>
          </cell>
          <cell r="BD13" t="str">
            <v>SOBRESALIENTE</v>
          </cell>
        </row>
        <row r="14">
          <cell r="A14" t="str">
            <v>P.3.1 Sumatoria de la diferencia de días calendario entre la fecha en la que se asignó la cita de Medicina general de primera vez y la fecha en la cual el usuario la solicitó.</v>
          </cell>
          <cell r="BB14">
            <v>3</v>
          </cell>
          <cell r="BC14">
            <v>3</v>
          </cell>
        </row>
        <row r="15">
          <cell r="A15" t="str">
            <v>P.3.1 Número total de citas de Medicina General de primera vez asignadas.</v>
          </cell>
          <cell r="BB15">
            <v>2</v>
          </cell>
          <cell r="BC15">
            <v>2</v>
          </cell>
        </row>
        <row r="16">
          <cell r="A16" t="str">
            <v>2021-3</v>
          </cell>
          <cell r="B16">
            <v>3</v>
          </cell>
          <cell r="BB16">
            <v>1.5</v>
          </cell>
          <cell r="BC16">
            <v>1.5</v>
          </cell>
          <cell r="BD16" t="str">
            <v>SOBRESALIENTE</v>
          </cell>
        </row>
        <row r="17">
          <cell r="A17" t="str">
            <v>P.3.1 Sumatoria de la diferencia de días calendario entre la fecha en la que se asignó la cita de Medicina general de primera vez y la fecha en la cual el usuario la solicitó.</v>
          </cell>
          <cell r="BB17">
            <v>0</v>
          </cell>
          <cell r="BC17" t="str">
            <v/>
          </cell>
        </row>
        <row r="18">
          <cell r="A18" t="str">
            <v>P.3.1 Número total de citas de Medicina General de primera vez asignadas.</v>
          </cell>
          <cell r="BB18">
            <v>0</v>
          </cell>
          <cell r="BC18" t="str">
            <v/>
          </cell>
        </row>
        <row r="19">
          <cell r="A19" t="str">
            <v>2021-4</v>
          </cell>
          <cell r="B19">
            <v>3</v>
          </cell>
          <cell r="BB19" t="e">
            <v>#DIV/0!</v>
          </cell>
          <cell r="BC19" t="e">
            <v>#DIV/0!</v>
          </cell>
          <cell r="BD19" t="e">
            <v>#DIV/0!</v>
          </cell>
        </row>
        <row r="20">
          <cell r="A20" t="str">
            <v>P.3.1 Sumatoria de la diferencia de días calendario entre la fecha en la que se asignó la cita de Medicina general de primera vez y la fecha en la cual el usuario la solicitó.</v>
          </cell>
          <cell r="BB20">
            <v>6</v>
          </cell>
          <cell r="BC20">
            <v>6</v>
          </cell>
        </row>
        <row r="21">
          <cell r="A21" t="str">
            <v>P.3.1 Número total de citas de Medicina General de primera vez asignadas.</v>
          </cell>
          <cell r="BB21">
            <v>4</v>
          </cell>
          <cell r="BC21">
            <v>4</v>
          </cell>
        </row>
        <row r="22">
          <cell r="A22" t="str">
            <v>2021 AÑO</v>
          </cell>
          <cell r="B22">
            <v>3</v>
          </cell>
          <cell r="BB22">
            <v>1.5</v>
          </cell>
          <cell r="BC22">
            <v>1.5</v>
          </cell>
          <cell r="BD22" t="str">
            <v>SOBRESALIENTE</v>
          </cell>
        </row>
        <row r="23">
          <cell r="BC23" t="str">
            <v/>
          </cell>
          <cell r="BD23" t="str">
            <v/>
          </cell>
        </row>
        <row r="24">
          <cell r="BC24" t="str">
            <v/>
          </cell>
          <cell r="BD24" t="str">
            <v/>
          </cell>
        </row>
        <row r="25">
          <cell r="A25" t="str">
            <v>2022-1</v>
          </cell>
          <cell r="B25">
            <v>3</v>
          </cell>
          <cell r="BC25" t="str">
            <v/>
          </cell>
          <cell r="BD25" t="str">
            <v/>
          </cell>
        </row>
        <row r="26">
          <cell r="BC26" t="str">
            <v/>
          </cell>
          <cell r="BD26" t="str">
            <v/>
          </cell>
        </row>
        <row r="27">
          <cell r="BC27" t="str">
            <v/>
          </cell>
          <cell r="BD27" t="str">
            <v/>
          </cell>
        </row>
        <row r="28">
          <cell r="A28" t="str">
            <v>2022-2</v>
          </cell>
          <cell r="B28">
            <v>3</v>
          </cell>
          <cell r="BC28" t="str">
            <v/>
          </cell>
          <cell r="BD28" t="str">
            <v/>
          </cell>
        </row>
        <row r="29">
          <cell r="BC29" t="str">
            <v/>
          </cell>
          <cell r="BD29" t="str">
            <v/>
          </cell>
        </row>
        <row r="30">
          <cell r="BC30" t="str">
            <v/>
          </cell>
          <cell r="BD30" t="str">
            <v/>
          </cell>
        </row>
        <row r="31">
          <cell r="A31" t="str">
            <v>2022-3</v>
          </cell>
          <cell r="B31">
            <v>3</v>
          </cell>
          <cell r="BC31" t="str">
            <v/>
          </cell>
          <cell r="BD31" t="str">
            <v/>
          </cell>
        </row>
        <row r="32">
          <cell r="BC32" t="str">
            <v/>
          </cell>
          <cell r="BD32" t="str">
            <v/>
          </cell>
        </row>
        <row r="33">
          <cell r="BC33" t="str">
            <v/>
          </cell>
          <cell r="BD33" t="str">
            <v/>
          </cell>
        </row>
        <row r="34">
          <cell r="A34" t="str">
            <v>2022-4</v>
          </cell>
          <cell r="B34">
            <v>3</v>
          </cell>
          <cell r="BC34" t="str">
            <v/>
          </cell>
          <cell r="BD34" t="str">
            <v/>
          </cell>
        </row>
        <row r="35">
          <cell r="BC35" t="str">
            <v/>
          </cell>
          <cell r="BD35" t="str">
            <v/>
          </cell>
        </row>
        <row r="36">
          <cell r="BC36" t="str">
            <v/>
          </cell>
          <cell r="BD36" t="str">
            <v/>
          </cell>
        </row>
        <row r="37">
          <cell r="A37" t="str">
            <v>2022 AÑO</v>
          </cell>
          <cell r="B37">
            <v>3</v>
          </cell>
          <cell r="BC37" t="str">
            <v/>
          </cell>
          <cell r="BD37" t="str">
            <v/>
          </cell>
        </row>
        <row r="38">
          <cell r="BC38" t="str">
            <v/>
          </cell>
          <cell r="BD38" t="str">
            <v/>
          </cell>
        </row>
        <row r="39">
          <cell r="BC39" t="str">
            <v/>
          </cell>
          <cell r="BD39" t="str">
            <v/>
          </cell>
        </row>
        <row r="40">
          <cell r="BC40" t="str">
            <v/>
          </cell>
          <cell r="BD40" t="str">
            <v/>
          </cell>
        </row>
        <row r="41">
          <cell r="BC41" t="str">
            <v/>
          </cell>
          <cell r="BD41" t="str">
            <v/>
          </cell>
        </row>
        <row r="42">
          <cell r="BC42" t="str">
            <v/>
          </cell>
          <cell r="BD42" t="str">
            <v/>
          </cell>
        </row>
        <row r="43">
          <cell r="BC43" t="str">
            <v/>
          </cell>
          <cell r="BD43" t="str">
            <v/>
          </cell>
        </row>
        <row r="44">
          <cell r="BC44" t="str">
            <v/>
          </cell>
          <cell r="BD44" t="str">
            <v/>
          </cell>
        </row>
        <row r="45">
          <cell r="BC45" t="str">
            <v/>
          </cell>
          <cell r="BD45" t="str">
            <v/>
          </cell>
        </row>
        <row r="46">
          <cell r="BC46" t="str">
            <v/>
          </cell>
          <cell r="BD46" t="str">
            <v/>
          </cell>
        </row>
      </sheetData>
      <sheetData sheetId="4">
        <row r="8">
          <cell r="A8" t="str">
            <v>P.3.1 Sumatoria de la diferencia de días calendario entre la fecha en la que se asignó la cita de Medicina general de primera vez y la fecha en la cual el usuario la solicitó.</v>
          </cell>
          <cell r="BB8">
            <v>2</v>
          </cell>
          <cell r="BC8">
            <v>2</v>
          </cell>
        </row>
        <row r="9">
          <cell r="A9" t="str">
            <v>P.3.1 Número total de citas de Medicina General de primera vez asignadas.</v>
          </cell>
          <cell r="BB9">
            <v>1</v>
          </cell>
          <cell r="BC9">
            <v>1</v>
          </cell>
        </row>
        <row r="10">
          <cell r="A10" t="str">
            <v>2021-1</v>
          </cell>
          <cell r="B10">
            <v>3</v>
          </cell>
          <cell r="BB10">
            <v>2</v>
          </cell>
          <cell r="BC10">
            <v>2</v>
          </cell>
          <cell r="BD10" t="str">
            <v>SOBRESALIENTE</v>
          </cell>
        </row>
        <row r="11">
          <cell r="BB11">
            <v>1</v>
          </cell>
          <cell r="BC11">
            <v>1</v>
          </cell>
        </row>
        <row r="12">
          <cell r="BB12">
            <v>1</v>
          </cell>
          <cell r="BC12">
            <v>1</v>
          </cell>
        </row>
        <row r="13">
          <cell r="A13" t="str">
            <v>2021-2</v>
          </cell>
          <cell r="B13">
            <v>3</v>
          </cell>
          <cell r="BB13">
            <v>1</v>
          </cell>
          <cell r="BC13">
            <v>1</v>
          </cell>
          <cell r="BD13" t="str">
            <v>SOBRESALIENTE</v>
          </cell>
        </row>
        <row r="14">
          <cell r="BB14">
            <v>3</v>
          </cell>
          <cell r="BC14">
            <v>3</v>
          </cell>
        </row>
        <row r="15">
          <cell r="BB15">
            <v>2</v>
          </cell>
          <cell r="BC15">
            <v>2</v>
          </cell>
        </row>
        <row r="16">
          <cell r="A16" t="str">
            <v>2021-3</v>
          </cell>
          <cell r="B16">
            <v>3</v>
          </cell>
          <cell r="BB16">
            <v>1.5</v>
          </cell>
          <cell r="BC16">
            <v>1.5</v>
          </cell>
          <cell r="BD16" t="str">
            <v>SOBRESALIENTE</v>
          </cell>
        </row>
        <row r="17">
          <cell r="BB17">
            <v>0</v>
          </cell>
          <cell r="BC17" t="str">
            <v/>
          </cell>
        </row>
        <row r="18">
          <cell r="BB18">
            <v>0</v>
          </cell>
          <cell r="BC18" t="str">
            <v/>
          </cell>
        </row>
        <row r="19">
          <cell r="A19" t="str">
            <v>2021-4</v>
          </cell>
          <cell r="B19">
            <v>3</v>
          </cell>
          <cell r="BB19" t="e">
            <v>#DIV/0!</v>
          </cell>
          <cell r="BC19" t="e">
            <v>#DIV/0!</v>
          </cell>
          <cell r="BD19" t="e">
            <v>#DIV/0!</v>
          </cell>
        </row>
        <row r="20">
          <cell r="BB20">
            <v>6</v>
          </cell>
          <cell r="BC20">
            <v>6</v>
          </cell>
        </row>
        <row r="21">
          <cell r="BB21">
            <v>4</v>
          </cell>
          <cell r="BC21">
            <v>4</v>
          </cell>
        </row>
        <row r="22">
          <cell r="A22" t="str">
            <v>2021 AÑO</v>
          </cell>
          <cell r="B22">
            <v>3</v>
          </cell>
          <cell r="BB22">
            <v>1.5</v>
          </cell>
          <cell r="BC22">
            <v>1.5</v>
          </cell>
          <cell r="BD22" t="str">
            <v>SOBRESALIENTE</v>
          </cell>
        </row>
        <row r="23">
          <cell r="BC23" t="str">
            <v/>
          </cell>
          <cell r="BD23" t="str">
            <v/>
          </cell>
        </row>
        <row r="24">
          <cell r="BC24" t="str">
            <v/>
          </cell>
          <cell r="BD24" t="str">
            <v/>
          </cell>
        </row>
        <row r="25">
          <cell r="BC25" t="str">
            <v/>
          </cell>
          <cell r="BD25" t="str">
            <v/>
          </cell>
        </row>
        <row r="26">
          <cell r="BC26" t="str">
            <v/>
          </cell>
          <cell r="BD26" t="str">
            <v/>
          </cell>
        </row>
        <row r="27">
          <cell r="BC27" t="str">
            <v/>
          </cell>
          <cell r="BD27" t="str">
            <v/>
          </cell>
        </row>
        <row r="28">
          <cell r="BC28" t="str">
            <v/>
          </cell>
          <cell r="BD28" t="str">
            <v/>
          </cell>
        </row>
        <row r="29">
          <cell r="BC29" t="str">
            <v/>
          </cell>
          <cell r="BD29" t="str">
            <v/>
          </cell>
        </row>
        <row r="30">
          <cell r="BC30" t="str">
            <v/>
          </cell>
          <cell r="BD30" t="str">
            <v/>
          </cell>
        </row>
      </sheetData>
      <sheetData sheetId="5">
        <row r="8">
          <cell r="A8" t="str">
            <v>2016-1</v>
          </cell>
          <cell r="B8">
            <v>8</v>
          </cell>
          <cell r="C8">
            <v>0.01</v>
          </cell>
          <cell r="Q8">
            <v>9.73</v>
          </cell>
          <cell r="BC8">
            <v>4.87</v>
          </cell>
          <cell r="BD8" t="str">
            <v>SOBRESALIENTE</v>
          </cell>
        </row>
        <row r="9">
          <cell r="BC9" t="str">
            <v/>
          </cell>
          <cell r="BD9" t="str">
            <v/>
          </cell>
        </row>
        <row r="10">
          <cell r="BC10" t="str">
            <v/>
          </cell>
          <cell r="BD10" t="str">
            <v/>
          </cell>
        </row>
        <row r="11">
          <cell r="BC11" t="str">
            <v/>
          </cell>
          <cell r="BD11" t="str">
            <v/>
          </cell>
        </row>
        <row r="12">
          <cell r="BC12" t="str">
            <v/>
          </cell>
          <cell r="BD12" t="str">
            <v/>
          </cell>
        </row>
        <row r="13">
          <cell r="BC13" t="str">
            <v/>
          </cell>
          <cell r="BD13" t="str">
            <v/>
          </cell>
        </row>
        <row r="14">
          <cell r="BC14" t="str">
            <v/>
          </cell>
          <cell r="BD14" t="str">
            <v/>
          </cell>
        </row>
        <row r="15">
          <cell r="BC15" t="str">
            <v/>
          </cell>
          <cell r="BD15" t="str">
            <v/>
          </cell>
        </row>
        <row r="16">
          <cell r="BC16" t="str">
            <v/>
          </cell>
          <cell r="BD16" t="str">
            <v/>
          </cell>
        </row>
        <row r="17">
          <cell r="BC17" t="str">
            <v/>
          </cell>
          <cell r="BD17" t="str">
            <v/>
          </cell>
        </row>
        <row r="18">
          <cell r="BC18" t="str">
            <v/>
          </cell>
          <cell r="BD18" t="str">
            <v/>
          </cell>
        </row>
        <row r="19">
          <cell r="BC19" t="str">
            <v/>
          </cell>
          <cell r="BD19" t="str">
            <v/>
          </cell>
        </row>
        <row r="20">
          <cell r="BC20" t="str">
            <v/>
          </cell>
          <cell r="BD20" t="str">
            <v/>
          </cell>
        </row>
        <row r="21">
          <cell r="BC21" t="str">
            <v/>
          </cell>
          <cell r="BD21" t="str">
            <v/>
          </cell>
        </row>
        <row r="22">
          <cell r="BC22" t="str">
            <v/>
          </cell>
          <cell r="BD22" t="str">
            <v/>
          </cell>
        </row>
        <row r="23">
          <cell r="BC23" t="str">
            <v/>
          </cell>
          <cell r="BD23" t="str">
            <v/>
          </cell>
        </row>
        <row r="24">
          <cell r="BC24" t="str">
            <v/>
          </cell>
          <cell r="BD24" t="str">
            <v/>
          </cell>
        </row>
        <row r="25">
          <cell r="BC25" t="str">
            <v/>
          </cell>
          <cell r="BD25" t="str">
            <v/>
          </cell>
        </row>
        <row r="26">
          <cell r="BC26" t="str">
            <v/>
          </cell>
          <cell r="BD26" t="str">
            <v/>
          </cell>
        </row>
        <row r="27">
          <cell r="BC27" t="str">
            <v/>
          </cell>
          <cell r="BD27" t="str">
            <v/>
          </cell>
        </row>
        <row r="28">
          <cell r="BC28" t="str">
            <v/>
          </cell>
          <cell r="BD28" t="str">
            <v/>
          </cell>
        </row>
        <row r="29">
          <cell r="BC29" t="str">
            <v/>
          </cell>
          <cell r="BD29" t="str">
            <v/>
          </cell>
        </row>
        <row r="30">
          <cell r="BC30" t="str">
            <v/>
          </cell>
          <cell r="BD30" t="str">
            <v/>
          </cell>
        </row>
      </sheetData>
      <sheetData sheetId="6">
        <row r="8">
          <cell r="A8" t="str">
            <v>2016-1</v>
          </cell>
          <cell r="B8">
            <v>20</v>
          </cell>
          <cell r="C8">
            <v>33.67</v>
          </cell>
          <cell r="K8">
            <v>21.14</v>
          </cell>
          <cell r="N8">
            <v>10.06</v>
          </cell>
          <cell r="Q8">
            <v>70</v>
          </cell>
          <cell r="Z8">
            <v>22.51</v>
          </cell>
          <cell r="AF8">
            <v>32</v>
          </cell>
          <cell r="AL8">
            <v>19.05</v>
          </cell>
          <cell r="AQ8">
            <v>33.72</v>
          </cell>
          <cell r="AX8">
            <v>9.51</v>
          </cell>
          <cell r="BC8">
            <v>27.962222222222223</v>
          </cell>
          <cell r="BD8" t="str">
            <v>NO CUMPLIDO</v>
          </cell>
        </row>
        <row r="9">
          <cell r="BC9" t="str">
            <v/>
          </cell>
          <cell r="BD9" t="str">
            <v/>
          </cell>
        </row>
        <row r="10">
          <cell r="BC10" t="str">
            <v/>
          </cell>
          <cell r="BD10" t="str">
            <v/>
          </cell>
        </row>
        <row r="11">
          <cell r="BC11" t="str">
            <v/>
          </cell>
          <cell r="BD11" t="str">
            <v/>
          </cell>
        </row>
        <row r="12">
          <cell r="BC12" t="str">
            <v/>
          </cell>
          <cell r="BD12" t="str">
            <v/>
          </cell>
        </row>
        <row r="13">
          <cell r="BC13" t="str">
            <v/>
          </cell>
          <cell r="BD13" t="str">
            <v/>
          </cell>
        </row>
        <row r="14">
          <cell r="BC14" t="str">
            <v/>
          </cell>
          <cell r="BD14" t="str">
            <v/>
          </cell>
        </row>
        <row r="15">
          <cell r="BC15" t="str">
            <v/>
          </cell>
          <cell r="BD15" t="str">
            <v/>
          </cell>
        </row>
        <row r="16">
          <cell r="BC16" t="str">
            <v/>
          </cell>
          <cell r="BD16" t="str">
            <v/>
          </cell>
        </row>
        <row r="17">
          <cell r="BC17" t="str">
            <v/>
          </cell>
          <cell r="BD17" t="str">
            <v/>
          </cell>
        </row>
        <row r="18">
          <cell r="BC18" t="str">
            <v/>
          </cell>
          <cell r="BD18" t="str">
            <v/>
          </cell>
        </row>
        <row r="19">
          <cell r="BC19" t="str">
            <v/>
          </cell>
          <cell r="BD19" t="str">
            <v/>
          </cell>
        </row>
        <row r="20">
          <cell r="BC20" t="str">
            <v/>
          </cell>
          <cell r="BD20" t="str">
            <v/>
          </cell>
        </row>
        <row r="21">
          <cell r="BC21" t="str">
            <v/>
          </cell>
          <cell r="BD21" t="str">
            <v/>
          </cell>
        </row>
        <row r="22">
          <cell r="BC22" t="str">
            <v/>
          </cell>
          <cell r="BD22" t="str">
            <v/>
          </cell>
        </row>
        <row r="23">
          <cell r="BC23" t="str">
            <v/>
          </cell>
          <cell r="BD23" t="str">
            <v/>
          </cell>
        </row>
        <row r="24">
          <cell r="BC24" t="str">
            <v/>
          </cell>
          <cell r="BD24" t="str">
            <v/>
          </cell>
        </row>
        <row r="25">
          <cell r="BC25" t="str">
            <v/>
          </cell>
          <cell r="BD25" t="str">
            <v/>
          </cell>
        </row>
        <row r="26">
          <cell r="BC26" t="str">
            <v/>
          </cell>
          <cell r="BD26" t="str">
            <v/>
          </cell>
        </row>
        <row r="27">
          <cell r="BC27" t="str">
            <v/>
          </cell>
          <cell r="BD27" t="str">
            <v/>
          </cell>
        </row>
        <row r="28">
          <cell r="BC28" t="str">
            <v/>
          </cell>
          <cell r="BD28" t="str">
            <v/>
          </cell>
        </row>
        <row r="29">
          <cell r="BC29" t="str">
            <v/>
          </cell>
          <cell r="BD29" t="str">
            <v/>
          </cell>
        </row>
        <row r="30">
          <cell r="BC30" t="str">
            <v/>
          </cell>
          <cell r="BD30" t="str">
            <v/>
          </cell>
        </row>
      </sheetData>
      <sheetData sheetId="7">
        <row r="8">
          <cell r="A8" t="str">
            <v>2016-1</v>
          </cell>
          <cell r="B8">
            <v>1</v>
          </cell>
          <cell r="C8">
            <v>1.17</v>
          </cell>
          <cell r="K8">
            <v>0.33</v>
          </cell>
          <cell r="Q8">
            <v>0.45</v>
          </cell>
          <cell r="Z8">
            <v>0.89</v>
          </cell>
          <cell r="AF8">
            <v>0.95</v>
          </cell>
          <cell r="AL8">
            <v>1.22</v>
          </cell>
          <cell r="AQ8">
            <v>1.4</v>
          </cell>
          <cell r="AX8">
            <v>0.9</v>
          </cell>
          <cell r="BC8">
            <v>0.91375000000000006</v>
          </cell>
          <cell r="BD8" t="str">
            <v>SOBRESALIENTE</v>
          </cell>
        </row>
        <row r="9">
          <cell r="BC9" t="str">
            <v/>
          </cell>
          <cell r="BD9" t="str">
            <v/>
          </cell>
        </row>
        <row r="10">
          <cell r="BC10" t="str">
            <v/>
          </cell>
          <cell r="BD10" t="str">
            <v/>
          </cell>
        </row>
        <row r="11">
          <cell r="BC11" t="str">
            <v/>
          </cell>
          <cell r="BD11" t="str">
            <v/>
          </cell>
        </row>
        <row r="12">
          <cell r="BC12" t="str">
            <v/>
          </cell>
          <cell r="BD12" t="str">
            <v/>
          </cell>
        </row>
        <row r="13">
          <cell r="BC13" t="str">
            <v/>
          </cell>
          <cell r="BD13" t="str">
            <v/>
          </cell>
        </row>
        <row r="14">
          <cell r="BC14" t="str">
            <v/>
          </cell>
          <cell r="BD14" t="str">
            <v/>
          </cell>
        </row>
        <row r="15">
          <cell r="BC15" t="str">
            <v/>
          </cell>
          <cell r="BD15" t="str">
            <v/>
          </cell>
        </row>
        <row r="16">
          <cell r="BC16" t="str">
            <v/>
          </cell>
          <cell r="BD16" t="str">
            <v/>
          </cell>
        </row>
        <row r="17">
          <cell r="BC17" t="str">
            <v/>
          </cell>
          <cell r="BD17" t="str">
            <v/>
          </cell>
        </row>
        <row r="18">
          <cell r="BC18" t="str">
            <v/>
          </cell>
          <cell r="BD18" t="str">
            <v/>
          </cell>
        </row>
        <row r="19">
          <cell r="BC19" t="str">
            <v/>
          </cell>
          <cell r="BD19" t="str">
            <v/>
          </cell>
        </row>
        <row r="20">
          <cell r="BC20" t="str">
            <v/>
          </cell>
          <cell r="BD20" t="str">
            <v/>
          </cell>
        </row>
        <row r="21">
          <cell r="BC21" t="str">
            <v/>
          </cell>
          <cell r="BD21" t="str">
            <v/>
          </cell>
        </row>
        <row r="22">
          <cell r="BC22" t="str">
            <v/>
          </cell>
          <cell r="BD22" t="str">
            <v/>
          </cell>
        </row>
        <row r="23">
          <cell r="BC23" t="str">
            <v/>
          </cell>
          <cell r="BD23" t="str">
            <v/>
          </cell>
        </row>
        <row r="24">
          <cell r="BC24" t="str">
            <v/>
          </cell>
          <cell r="BD24" t="str">
            <v/>
          </cell>
        </row>
        <row r="25">
          <cell r="BC25" t="str">
            <v/>
          </cell>
          <cell r="BD25" t="str">
            <v/>
          </cell>
        </row>
        <row r="26">
          <cell r="BC26" t="str">
            <v/>
          </cell>
          <cell r="BD26" t="str">
            <v/>
          </cell>
        </row>
        <row r="27">
          <cell r="BC27" t="str">
            <v/>
          </cell>
          <cell r="BD27" t="str">
            <v/>
          </cell>
        </row>
        <row r="28">
          <cell r="BC28" t="str">
            <v/>
          </cell>
          <cell r="BD28" t="str">
            <v/>
          </cell>
        </row>
        <row r="29">
          <cell r="BC29" t="str">
            <v/>
          </cell>
          <cell r="BD29" t="str">
            <v/>
          </cell>
        </row>
        <row r="30">
          <cell r="BC30" t="str">
            <v/>
          </cell>
          <cell r="BD30" t="str">
            <v/>
          </cell>
        </row>
      </sheetData>
      <sheetData sheetId="8">
        <row r="8">
          <cell r="A8" t="str">
            <v>2016-1</v>
          </cell>
          <cell r="B8">
            <v>90</v>
          </cell>
          <cell r="C8">
            <v>90</v>
          </cell>
          <cell r="D8">
            <v>96</v>
          </cell>
          <cell r="E8">
            <v>100</v>
          </cell>
          <cell r="F8">
            <v>95</v>
          </cell>
          <cell r="G8">
            <v>90</v>
          </cell>
          <cell r="H8">
            <v>100</v>
          </cell>
          <cell r="I8">
            <v>99</v>
          </cell>
          <cell r="J8">
            <v>100</v>
          </cell>
          <cell r="K8">
            <v>96.1</v>
          </cell>
          <cell r="L8">
            <v>100</v>
          </cell>
          <cell r="M8">
            <v>100</v>
          </cell>
          <cell r="N8">
            <v>99.6</v>
          </cell>
          <cell r="Q8">
            <v>91.7</v>
          </cell>
          <cell r="R8">
            <v>100</v>
          </cell>
          <cell r="T8">
            <v>97</v>
          </cell>
          <cell r="V8">
            <v>90.3</v>
          </cell>
          <cell r="W8">
            <v>93</v>
          </cell>
          <cell r="X8">
            <v>95.1</v>
          </cell>
          <cell r="Y8">
            <v>90</v>
          </cell>
          <cell r="Z8">
            <v>96.9</v>
          </cell>
          <cell r="AA8">
            <v>97.6</v>
          </cell>
          <cell r="AB8">
            <v>96.6</v>
          </cell>
          <cell r="AC8">
            <v>97.9</v>
          </cell>
          <cell r="AD8">
            <v>100</v>
          </cell>
          <cell r="AE8">
            <v>94.2</v>
          </cell>
          <cell r="AF8">
            <v>92.6</v>
          </cell>
          <cell r="AG8">
            <v>94.4</v>
          </cell>
          <cell r="AI8">
            <v>97.6</v>
          </cell>
          <cell r="AK8">
            <v>93.7</v>
          </cell>
          <cell r="AL8">
            <v>94.7</v>
          </cell>
          <cell r="AN8">
            <v>96.6</v>
          </cell>
          <cell r="AP8">
            <v>90</v>
          </cell>
          <cell r="AQ8">
            <v>95.2</v>
          </cell>
          <cell r="AR8">
            <v>96.8</v>
          </cell>
          <cell r="AS8">
            <v>94.4</v>
          </cell>
          <cell r="AT8">
            <v>88.5</v>
          </cell>
          <cell r="AU8">
            <v>92.6</v>
          </cell>
          <cell r="AV8">
            <v>83.3</v>
          </cell>
          <cell r="AW8">
            <v>96.2</v>
          </cell>
          <cell r="AX8">
            <v>100</v>
          </cell>
          <cell r="AY8">
            <v>96</v>
          </cell>
          <cell r="AZ8">
            <v>97.3</v>
          </cell>
          <cell r="BA8">
            <v>98.2</v>
          </cell>
          <cell r="BC8">
            <v>95.444186046511618</v>
          </cell>
          <cell r="BD8" t="str">
            <v>SOBRESALIENTE</v>
          </cell>
        </row>
        <row r="9">
          <cell r="BC9" t="str">
            <v/>
          </cell>
          <cell r="BD9" t="str">
            <v/>
          </cell>
        </row>
        <row r="10">
          <cell r="BC10" t="str">
            <v/>
          </cell>
          <cell r="BD10" t="str">
            <v/>
          </cell>
        </row>
        <row r="11">
          <cell r="BC11" t="str">
            <v/>
          </cell>
          <cell r="BD11" t="str">
            <v/>
          </cell>
        </row>
        <row r="12">
          <cell r="BC12" t="str">
            <v/>
          </cell>
          <cell r="BD12" t="str">
            <v/>
          </cell>
        </row>
        <row r="13">
          <cell r="BC13" t="str">
            <v/>
          </cell>
          <cell r="BD13" t="str">
            <v/>
          </cell>
        </row>
        <row r="14">
          <cell r="BC14" t="str">
            <v/>
          </cell>
          <cell r="BD14" t="str">
            <v/>
          </cell>
        </row>
        <row r="15">
          <cell r="BC15" t="str">
            <v/>
          </cell>
          <cell r="BD15" t="str">
            <v/>
          </cell>
        </row>
        <row r="16">
          <cell r="BC16" t="str">
            <v/>
          </cell>
          <cell r="BD16" t="str">
            <v/>
          </cell>
        </row>
        <row r="17">
          <cell r="BC17" t="str">
            <v/>
          </cell>
          <cell r="BD17" t="str">
            <v/>
          </cell>
        </row>
        <row r="18">
          <cell r="BC18" t="str">
            <v/>
          </cell>
          <cell r="BD18" t="str">
            <v/>
          </cell>
        </row>
        <row r="19">
          <cell r="BC19" t="str">
            <v/>
          </cell>
          <cell r="BD19" t="str">
            <v/>
          </cell>
        </row>
        <row r="20">
          <cell r="BC20" t="str">
            <v/>
          </cell>
          <cell r="BD20" t="str">
            <v/>
          </cell>
        </row>
        <row r="21">
          <cell r="BC21" t="str">
            <v/>
          </cell>
          <cell r="BD21" t="str">
            <v/>
          </cell>
        </row>
        <row r="22">
          <cell r="BC22" t="str">
            <v/>
          </cell>
          <cell r="BD22" t="str">
            <v/>
          </cell>
        </row>
        <row r="23">
          <cell r="BC23" t="str">
            <v/>
          </cell>
          <cell r="BD23" t="str">
            <v/>
          </cell>
        </row>
        <row r="24">
          <cell r="BC24" t="str">
            <v/>
          </cell>
          <cell r="BD24" t="str">
            <v/>
          </cell>
        </row>
        <row r="25">
          <cell r="BC25" t="str">
            <v/>
          </cell>
          <cell r="BD25" t="str">
            <v/>
          </cell>
        </row>
        <row r="26">
          <cell r="BC26" t="str">
            <v/>
          </cell>
          <cell r="BD26" t="str">
            <v/>
          </cell>
        </row>
        <row r="27">
          <cell r="BC27" t="str">
            <v/>
          </cell>
          <cell r="BD27" t="str">
            <v/>
          </cell>
        </row>
        <row r="28">
          <cell r="BC28" t="str">
            <v/>
          </cell>
          <cell r="BD28" t="str">
            <v/>
          </cell>
        </row>
        <row r="29">
          <cell r="BC29" t="str">
            <v/>
          </cell>
          <cell r="BD29" t="str">
            <v/>
          </cell>
        </row>
        <row r="30">
          <cell r="BC30" t="str">
            <v/>
          </cell>
          <cell r="BD30" t="str">
            <v/>
          </cell>
        </row>
      </sheetData>
      <sheetData sheetId="9">
        <row r="8">
          <cell r="A8" t="str">
            <v>2016-1</v>
          </cell>
          <cell r="B8">
            <v>90</v>
          </cell>
          <cell r="C8">
            <v>91</v>
          </cell>
          <cell r="E8">
            <v>100</v>
          </cell>
          <cell r="J8">
            <v>95</v>
          </cell>
          <cell r="K8">
            <v>80</v>
          </cell>
          <cell r="L8">
            <v>100</v>
          </cell>
          <cell r="N8">
            <v>96.6</v>
          </cell>
          <cell r="Q8">
            <v>93.7</v>
          </cell>
          <cell r="R8">
            <v>92</v>
          </cell>
          <cell r="T8">
            <v>100</v>
          </cell>
          <cell r="V8">
            <v>96</v>
          </cell>
          <cell r="W8">
            <v>100</v>
          </cell>
          <cell r="X8">
            <v>100</v>
          </cell>
          <cell r="Y8">
            <v>100</v>
          </cell>
          <cell r="Z8">
            <v>99.56</v>
          </cell>
          <cell r="AA8">
            <v>96</v>
          </cell>
          <cell r="AB8">
            <v>100</v>
          </cell>
          <cell r="AC8">
            <v>100</v>
          </cell>
          <cell r="AD8">
            <v>92</v>
          </cell>
          <cell r="AE8">
            <v>99.98</v>
          </cell>
          <cell r="AF8">
            <v>94</v>
          </cell>
          <cell r="AG8">
            <v>95.5</v>
          </cell>
          <cell r="AI8">
            <v>98</v>
          </cell>
          <cell r="AK8">
            <v>99</v>
          </cell>
          <cell r="AL8">
            <v>95</v>
          </cell>
          <cell r="AN8">
            <v>90</v>
          </cell>
          <cell r="AQ8">
            <v>97.3</v>
          </cell>
          <cell r="AR8">
            <v>97</v>
          </cell>
          <cell r="AS8">
            <v>70</v>
          </cell>
          <cell r="AT8">
            <v>84</v>
          </cell>
          <cell r="AU8">
            <v>99</v>
          </cell>
          <cell r="AX8">
            <v>98.14</v>
          </cell>
          <cell r="AY8">
            <v>100</v>
          </cell>
          <cell r="AZ8">
            <v>93</v>
          </cell>
          <cell r="BA8">
            <v>98.2</v>
          </cell>
          <cell r="BC8">
            <v>95.293529411764709</v>
          </cell>
          <cell r="BD8" t="str">
            <v>SOBRESALIENTE</v>
          </cell>
        </row>
        <row r="9">
          <cell r="BC9" t="str">
            <v/>
          </cell>
          <cell r="BD9" t="str">
            <v/>
          </cell>
        </row>
        <row r="10">
          <cell r="BC10" t="str">
            <v/>
          </cell>
          <cell r="BD10" t="str">
            <v/>
          </cell>
        </row>
        <row r="11">
          <cell r="BC11" t="str">
            <v/>
          </cell>
          <cell r="BD11" t="str">
            <v/>
          </cell>
        </row>
        <row r="12">
          <cell r="BC12" t="str">
            <v/>
          </cell>
          <cell r="BD12" t="str">
            <v/>
          </cell>
        </row>
        <row r="13">
          <cell r="BC13" t="str">
            <v/>
          </cell>
          <cell r="BD13" t="str">
            <v/>
          </cell>
        </row>
        <row r="14">
          <cell r="BC14" t="str">
            <v/>
          </cell>
          <cell r="BD14" t="str">
            <v/>
          </cell>
        </row>
        <row r="15">
          <cell r="BC15" t="str">
            <v/>
          </cell>
          <cell r="BD15" t="str">
            <v/>
          </cell>
        </row>
        <row r="16">
          <cell r="BC16" t="str">
            <v/>
          </cell>
          <cell r="BD16" t="str">
            <v/>
          </cell>
        </row>
        <row r="17">
          <cell r="BC17" t="str">
            <v/>
          </cell>
          <cell r="BD17" t="str">
            <v/>
          </cell>
        </row>
        <row r="18">
          <cell r="BC18" t="str">
            <v/>
          </cell>
          <cell r="BD18" t="str">
            <v/>
          </cell>
        </row>
        <row r="19">
          <cell r="BC19" t="str">
            <v/>
          </cell>
          <cell r="BD19" t="str">
            <v/>
          </cell>
        </row>
        <row r="20">
          <cell r="BC20" t="str">
            <v/>
          </cell>
          <cell r="BD20" t="str">
            <v/>
          </cell>
        </row>
        <row r="21">
          <cell r="BC21" t="str">
            <v/>
          </cell>
          <cell r="BD21" t="str">
            <v/>
          </cell>
        </row>
        <row r="22">
          <cell r="BC22" t="str">
            <v/>
          </cell>
          <cell r="BD22" t="str">
            <v/>
          </cell>
        </row>
        <row r="23">
          <cell r="BC23" t="str">
            <v/>
          </cell>
          <cell r="BD23" t="str">
            <v/>
          </cell>
        </row>
        <row r="24">
          <cell r="BC24" t="str">
            <v/>
          </cell>
          <cell r="BD24" t="str">
            <v/>
          </cell>
        </row>
        <row r="25">
          <cell r="BC25" t="str">
            <v/>
          </cell>
          <cell r="BD25" t="str">
            <v/>
          </cell>
        </row>
        <row r="26">
          <cell r="BC26" t="str">
            <v/>
          </cell>
          <cell r="BD26" t="str">
            <v/>
          </cell>
        </row>
        <row r="27">
          <cell r="BC27" t="str">
            <v/>
          </cell>
          <cell r="BD27" t="str">
            <v/>
          </cell>
        </row>
        <row r="28">
          <cell r="BC28" t="str">
            <v/>
          </cell>
          <cell r="BD28" t="str">
            <v/>
          </cell>
        </row>
        <row r="29">
          <cell r="BC29" t="str">
            <v/>
          </cell>
          <cell r="BD29" t="str">
            <v/>
          </cell>
        </row>
        <row r="30">
          <cell r="BC30" t="str">
            <v/>
          </cell>
          <cell r="BD30" t="str">
            <v/>
          </cell>
        </row>
      </sheetData>
      <sheetData sheetId="10">
        <row r="8">
          <cell r="A8" t="str">
            <v>2016-1</v>
          </cell>
          <cell r="B8">
            <v>1</v>
          </cell>
          <cell r="C8">
            <v>0.01</v>
          </cell>
          <cell r="K8">
            <v>0.01</v>
          </cell>
          <cell r="Q8">
            <v>1.63</v>
          </cell>
          <cell r="Z8">
            <v>0.01</v>
          </cell>
          <cell r="AF8">
            <v>0.01</v>
          </cell>
          <cell r="AQ8">
            <v>0.42</v>
          </cell>
          <cell r="AX8">
            <v>0.01</v>
          </cell>
          <cell r="BC8">
            <v>0.29999999999999993</v>
          </cell>
          <cell r="BD8" t="str">
            <v>SOBRESALIENTE</v>
          </cell>
        </row>
        <row r="9">
          <cell r="BC9" t="str">
            <v/>
          </cell>
          <cell r="BD9" t="str">
            <v/>
          </cell>
        </row>
        <row r="10">
          <cell r="BC10" t="str">
            <v/>
          </cell>
          <cell r="BD10" t="str">
            <v/>
          </cell>
        </row>
        <row r="11">
          <cell r="BC11" t="str">
            <v/>
          </cell>
          <cell r="BD11" t="str">
            <v/>
          </cell>
        </row>
        <row r="12">
          <cell r="BC12" t="str">
            <v/>
          </cell>
          <cell r="BD12" t="str">
            <v/>
          </cell>
        </row>
        <row r="13">
          <cell r="BC13" t="str">
            <v/>
          </cell>
          <cell r="BD13" t="str">
            <v/>
          </cell>
        </row>
        <row r="14">
          <cell r="BC14" t="str">
            <v/>
          </cell>
          <cell r="BD14" t="str">
            <v/>
          </cell>
        </row>
        <row r="15">
          <cell r="BC15" t="str">
            <v/>
          </cell>
          <cell r="BD15" t="str">
            <v/>
          </cell>
        </row>
        <row r="16">
          <cell r="BC16" t="str">
            <v/>
          </cell>
          <cell r="BD16" t="str">
            <v/>
          </cell>
        </row>
        <row r="17">
          <cell r="BC17" t="str">
            <v/>
          </cell>
          <cell r="BD17" t="str">
            <v/>
          </cell>
        </row>
        <row r="18">
          <cell r="BC18" t="str">
            <v/>
          </cell>
          <cell r="BD18" t="str">
            <v/>
          </cell>
        </row>
        <row r="19">
          <cell r="BC19" t="str">
            <v/>
          </cell>
          <cell r="BD19" t="str">
            <v/>
          </cell>
        </row>
        <row r="20">
          <cell r="BC20" t="str">
            <v/>
          </cell>
          <cell r="BD20" t="str">
            <v/>
          </cell>
        </row>
        <row r="21">
          <cell r="BC21" t="str">
            <v/>
          </cell>
          <cell r="BD21" t="str">
            <v/>
          </cell>
        </row>
        <row r="22">
          <cell r="BC22" t="str">
            <v/>
          </cell>
          <cell r="BD22" t="str">
            <v/>
          </cell>
        </row>
        <row r="23">
          <cell r="BC23" t="str">
            <v/>
          </cell>
          <cell r="BD23" t="str">
            <v/>
          </cell>
        </row>
        <row r="24">
          <cell r="BC24" t="str">
            <v/>
          </cell>
          <cell r="BD24" t="str">
            <v/>
          </cell>
        </row>
        <row r="25">
          <cell r="BC25" t="str">
            <v/>
          </cell>
          <cell r="BD25" t="str">
            <v/>
          </cell>
        </row>
        <row r="26">
          <cell r="BC26" t="str">
            <v/>
          </cell>
          <cell r="BD26" t="str">
            <v/>
          </cell>
        </row>
        <row r="27">
          <cell r="BC27" t="str">
            <v/>
          </cell>
          <cell r="BD27" t="str">
            <v/>
          </cell>
        </row>
        <row r="28">
          <cell r="BC28" t="str">
            <v/>
          </cell>
          <cell r="BD28" t="str">
            <v/>
          </cell>
        </row>
        <row r="29">
          <cell r="BC29" t="str">
            <v/>
          </cell>
          <cell r="BD29" t="str">
            <v/>
          </cell>
        </row>
        <row r="30">
          <cell r="BC30" t="str">
            <v/>
          </cell>
          <cell r="BD30" t="str">
            <v/>
          </cell>
        </row>
      </sheetData>
      <sheetData sheetId="11"/>
      <sheetData sheetId="12">
        <row r="8">
          <cell r="A8" t="str">
            <v>2016-1</v>
          </cell>
          <cell r="B8">
            <v>0.3</v>
          </cell>
          <cell r="Q8">
            <v>0.38</v>
          </cell>
          <cell r="Z8">
            <v>0.01</v>
          </cell>
          <cell r="BC8">
            <v>0.19500000000000001</v>
          </cell>
          <cell r="BD8" t="str">
            <v>SOBRESALIENTE</v>
          </cell>
        </row>
        <row r="9">
          <cell r="BC9" t="str">
            <v/>
          </cell>
          <cell r="BD9" t="str">
            <v/>
          </cell>
        </row>
        <row r="10">
          <cell r="BC10" t="str">
            <v/>
          </cell>
          <cell r="BD10" t="str">
            <v/>
          </cell>
        </row>
        <row r="11">
          <cell r="BC11" t="str">
            <v/>
          </cell>
          <cell r="BD11" t="str">
            <v/>
          </cell>
        </row>
        <row r="12">
          <cell r="BC12" t="str">
            <v/>
          </cell>
          <cell r="BD12" t="str">
            <v/>
          </cell>
        </row>
        <row r="13">
          <cell r="BC13" t="str">
            <v/>
          </cell>
          <cell r="BD13" t="str">
            <v/>
          </cell>
        </row>
        <row r="14">
          <cell r="BC14" t="str">
            <v/>
          </cell>
          <cell r="BD14" t="str">
            <v/>
          </cell>
        </row>
        <row r="15">
          <cell r="BC15" t="str">
            <v/>
          </cell>
          <cell r="BD15" t="str">
            <v/>
          </cell>
        </row>
        <row r="16">
          <cell r="BC16" t="str">
            <v/>
          </cell>
          <cell r="BD16" t="str">
            <v/>
          </cell>
        </row>
        <row r="17">
          <cell r="BC17" t="str">
            <v/>
          </cell>
          <cell r="BD17" t="str">
            <v/>
          </cell>
        </row>
        <row r="18">
          <cell r="BC18" t="str">
            <v/>
          </cell>
          <cell r="BD18" t="str">
            <v/>
          </cell>
        </row>
        <row r="19">
          <cell r="BC19" t="str">
            <v/>
          </cell>
          <cell r="BD19" t="str">
            <v/>
          </cell>
        </row>
        <row r="20">
          <cell r="BC20" t="str">
            <v/>
          </cell>
          <cell r="BD20" t="str">
            <v/>
          </cell>
        </row>
        <row r="21">
          <cell r="BC21" t="str">
            <v/>
          </cell>
          <cell r="BD21" t="str">
            <v/>
          </cell>
        </row>
        <row r="22">
          <cell r="BC22" t="str">
            <v/>
          </cell>
          <cell r="BD22" t="str">
            <v/>
          </cell>
        </row>
        <row r="23">
          <cell r="BC23" t="str">
            <v/>
          </cell>
          <cell r="BD23" t="str">
            <v/>
          </cell>
        </row>
        <row r="24">
          <cell r="BC24" t="str">
            <v/>
          </cell>
          <cell r="BD24" t="str">
            <v/>
          </cell>
        </row>
        <row r="25">
          <cell r="BC25" t="str">
            <v/>
          </cell>
          <cell r="BD25" t="str">
            <v/>
          </cell>
        </row>
        <row r="26">
          <cell r="BC26" t="str">
            <v/>
          </cell>
          <cell r="BD26" t="str">
            <v/>
          </cell>
        </row>
        <row r="27">
          <cell r="BC27" t="str">
            <v/>
          </cell>
          <cell r="BD27" t="str">
            <v/>
          </cell>
        </row>
        <row r="28">
          <cell r="BC28" t="str">
            <v/>
          </cell>
          <cell r="BD28" t="str">
            <v/>
          </cell>
        </row>
        <row r="29">
          <cell r="BC29" t="str">
            <v/>
          </cell>
          <cell r="BD29" t="str">
            <v/>
          </cell>
        </row>
        <row r="30">
          <cell r="BC30" t="str">
            <v/>
          </cell>
          <cell r="BD30" t="str">
            <v/>
          </cell>
        </row>
      </sheetData>
      <sheetData sheetId="13">
        <row r="8">
          <cell r="A8" t="str">
            <v>2016-1</v>
          </cell>
          <cell r="B8">
            <v>0.2</v>
          </cell>
          <cell r="Q8">
            <v>0.21</v>
          </cell>
          <cell r="BC8">
            <v>0.21</v>
          </cell>
          <cell r="BD8" t="str">
            <v>ACEPTABLE</v>
          </cell>
        </row>
        <row r="9">
          <cell r="BC9" t="str">
            <v/>
          </cell>
          <cell r="BD9" t="str">
            <v/>
          </cell>
        </row>
        <row r="10">
          <cell r="BC10" t="str">
            <v/>
          </cell>
          <cell r="BD10" t="str">
            <v/>
          </cell>
        </row>
        <row r="11">
          <cell r="BC11" t="str">
            <v/>
          </cell>
          <cell r="BD11" t="str">
            <v/>
          </cell>
        </row>
        <row r="12">
          <cell r="BC12" t="str">
            <v/>
          </cell>
          <cell r="BD12" t="str">
            <v/>
          </cell>
        </row>
        <row r="13">
          <cell r="BC13" t="str">
            <v/>
          </cell>
          <cell r="BD13" t="str">
            <v/>
          </cell>
        </row>
        <row r="14">
          <cell r="BC14" t="str">
            <v/>
          </cell>
          <cell r="BD14" t="str">
            <v/>
          </cell>
        </row>
        <row r="15">
          <cell r="BC15" t="str">
            <v/>
          </cell>
          <cell r="BD15" t="str">
            <v/>
          </cell>
        </row>
        <row r="16">
          <cell r="BC16" t="str">
            <v/>
          </cell>
          <cell r="BD16" t="str">
            <v/>
          </cell>
        </row>
        <row r="17">
          <cell r="BC17" t="str">
            <v/>
          </cell>
          <cell r="BD17" t="str">
            <v/>
          </cell>
        </row>
        <row r="18">
          <cell r="BC18" t="str">
            <v/>
          </cell>
          <cell r="BD18" t="str">
            <v/>
          </cell>
        </row>
        <row r="19">
          <cell r="BC19" t="str">
            <v/>
          </cell>
          <cell r="BD19" t="str">
            <v/>
          </cell>
        </row>
        <row r="20">
          <cell r="BC20" t="str">
            <v/>
          </cell>
          <cell r="BD20" t="str">
            <v/>
          </cell>
        </row>
        <row r="21">
          <cell r="BC21" t="str">
            <v/>
          </cell>
          <cell r="BD21" t="str">
            <v/>
          </cell>
        </row>
        <row r="22">
          <cell r="BC22" t="str">
            <v/>
          </cell>
          <cell r="BD22" t="str">
            <v/>
          </cell>
        </row>
        <row r="23">
          <cell r="BC23" t="str">
            <v/>
          </cell>
          <cell r="BD23" t="str">
            <v/>
          </cell>
        </row>
        <row r="24">
          <cell r="BC24" t="str">
            <v/>
          </cell>
          <cell r="BD24" t="str">
            <v/>
          </cell>
        </row>
        <row r="25">
          <cell r="BC25" t="str">
            <v/>
          </cell>
          <cell r="BD25" t="str">
            <v/>
          </cell>
        </row>
        <row r="26">
          <cell r="BC26" t="str">
            <v/>
          </cell>
          <cell r="BD26" t="str">
            <v/>
          </cell>
        </row>
        <row r="27">
          <cell r="BC27" t="str">
            <v/>
          </cell>
          <cell r="BD27" t="str">
            <v/>
          </cell>
        </row>
        <row r="28">
          <cell r="BC28" t="str">
            <v/>
          </cell>
          <cell r="BD28" t="str">
            <v/>
          </cell>
        </row>
        <row r="29">
          <cell r="BC29" t="str">
            <v/>
          </cell>
          <cell r="BD29" t="str">
            <v/>
          </cell>
        </row>
        <row r="30">
          <cell r="BC30" t="str">
            <v/>
          </cell>
          <cell r="BD30" t="str">
            <v/>
          </cell>
        </row>
      </sheetData>
      <sheetData sheetId="14">
        <row r="8">
          <cell r="A8" t="str">
            <v>2016-1</v>
          </cell>
          <cell r="B8">
            <v>0.3</v>
          </cell>
          <cell r="C8">
            <v>0.28999999999999998</v>
          </cell>
          <cell r="K8">
            <v>0.31</v>
          </cell>
          <cell r="N8">
            <v>0.2</v>
          </cell>
          <cell r="Q8">
            <v>0.01</v>
          </cell>
          <cell r="Z8">
            <v>0.8</v>
          </cell>
          <cell r="AF8">
            <v>0.4</v>
          </cell>
          <cell r="AL8">
            <v>0.3</v>
          </cell>
          <cell r="AQ8">
            <v>0.3</v>
          </cell>
          <cell r="AX8">
            <v>0.6</v>
          </cell>
          <cell r="BC8">
            <v>0.35666666666666669</v>
          </cell>
          <cell r="BD8" t="str">
            <v>NO CUMPLIDO</v>
          </cell>
        </row>
        <row r="9">
          <cell r="BC9" t="str">
            <v/>
          </cell>
          <cell r="BD9" t="str">
            <v/>
          </cell>
        </row>
        <row r="10">
          <cell r="BC10" t="str">
            <v/>
          </cell>
          <cell r="BD10" t="str">
            <v/>
          </cell>
        </row>
        <row r="11">
          <cell r="BC11" t="str">
            <v/>
          </cell>
          <cell r="BD11" t="str">
            <v/>
          </cell>
        </row>
        <row r="12">
          <cell r="BC12" t="str">
            <v/>
          </cell>
          <cell r="BD12" t="str">
            <v/>
          </cell>
        </row>
        <row r="13">
          <cell r="BC13" t="str">
            <v/>
          </cell>
          <cell r="BD13" t="str">
            <v/>
          </cell>
        </row>
        <row r="14">
          <cell r="BC14" t="str">
            <v/>
          </cell>
          <cell r="BD14" t="str">
            <v/>
          </cell>
        </row>
        <row r="15">
          <cell r="BC15" t="str">
            <v/>
          </cell>
          <cell r="BD15" t="str">
            <v/>
          </cell>
        </row>
        <row r="16">
          <cell r="BC16" t="str">
            <v/>
          </cell>
          <cell r="BD16" t="str">
            <v/>
          </cell>
        </row>
        <row r="17">
          <cell r="BC17" t="str">
            <v/>
          </cell>
          <cell r="BD17" t="str">
            <v/>
          </cell>
        </row>
        <row r="18">
          <cell r="BC18" t="str">
            <v/>
          </cell>
          <cell r="BD18" t="str">
            <v/>
          </cell>
        </row>
        <row r="19">
          <cell r="BC19" t="str">
            <v/>
          </cell>
          <cell r="BD19" t="str">
            <v/>
          </cell>
        </row>
        <row r="20">
          <cell r="BC20" t="str">
            <v/>
          </cell>
          <cell r="BD20" t="str">
            <v/>
          </cell>
        </row>
        <row r="21">
          <cell r="BC21" t="str">
            <v/>
          </cell>
          <cell r="BD21" t="str">
            <v/>
          </cell>
        </row>
        <row r="22">
          <cell r="BC22" t="str">
            <v/>
          </cell>
          <cell r="BD22" t="str">
            <v/>
          </cell>
        </row>
        <row r="23">
          <cell r="BC23" t="str">
            <v/>
          </cell>
          <cell r="BD23" t="str">
            <v/>
          </cell>
        </row>
        <row r="24">
          <cell r="BC24" t="str">
            <v/>
          </cell>
          <cell r="BD24" t="str">
            <v/>
          </cell>
        </row>
        <row r="25">
          <cell r="BC25" t="str">
            <v/>
          </cell>
          <cell r="BD25" t="str">
            <v/>
          </cell>
        </row>
        <row r="26">
          <cell r="BC26" t="str">
            <v/>
          </cell>
          <cell r="BD26" t="str">
            <v/>
          </cell>
        </row>
        <row r="27">
          <cell r="BC27" t="str">
            <v/>
          </cell>
          <cell r="BD27" t="str">
            <v/>
          </cell>
        </row>
        <row r="28">
          <cell r="BC28" t="str">
            <v/>
          </cell>
          <cell r="BD28" t="str">
            <v/>
          </cell>
        </row>
        <row r="29">
          <cell r="BC29" t="str">
            <v/>
          </cell>
          <cell r="BD29" t="str">
            <v/>
          </cell>
        </row>
        <row r="30">
          <cell r="BC30" t="str">
            <v/>
          </cell>
          <cell r="BD30" t="str">
            <v/>
          </cell>
        </row>
      </sheetData>
      <sheetData sheetId="15">
        <row r="8">
          <cell r="A8" t="str">
            <v>2016-1</v>
          </cell>
          <cell r="B8">
            <v>0.1</v>
          </cell>
          <cell r="C8">
            <v>0.02</v>
          </cell>
          <cell r="K8">
            <v>0.02</v>
          </cell>
          <cell r="N8">
            <v>0.01</v>
          </cell>
          <cell r="Q8">
            <v>0.01</v>
          </cell>
          <cell r="Z8">
            <v>0.01</v>
          </cell>
          <cell r="AF8">
            <v>0.04</v>
          </cell>
          <cell r="AL8">
            <v>0.15</v>
          </cell>
          <cell r="AQ8">
            <v>0.02</v>
          </cell>
          <cell r="AX8">
            <v>0.11</v>
          </cell>
          <cell r="BC8">
            <v>4.3333333333333335E-2</v>
          </cell>
          <cell r="BD8" t="str">
            <v>SOBRESALIENTE</v>
          </cell>
        </row>
        <row r="9">
          <cell r="BC9" t="str">
            <v/>
          </cell>
          <cell r="BD9" t="str">
            <v/>
          </cell>
        </row>
        <row r="10">
          <cell r="BC10" t="str">
            <v/>
          </cell>
          <cell r="BD10" t="str">
            <v/>
          </cell>
        </row>
        <row r="11">
          <cell r="BC11" t="str">
            <v/>
          </cell>
          <cell r="BD11" t="str">
            <v/>
          </cell>
        </row>
        <row r="12">
          <cell r="BC12" t="str">
            <v/>
          </cell>
          <cell r="BD12" t="str">
            <v/>
          </cell>
        </row>
        <row r="13">
          <cell r="BC13" t="str">
            <v/>
          </cell>
          <cell r="BD13" t="str">
            <v/>
          </cell>
        </row>
        <row r="14">
          <cell r="BC14" t="str">
            <v/>
          </cell>
          <cell r="BD14" t="str">
            <v/>
          </cell>
        </row>
        <row r="15">
          <cell r="BC15" t="str">
            <v/>
          </cell>
          <cell r="BD15" t="str">
            <v/>
          </cell>
        </row>
        <row r="16">
          <cell r="BC16" t="str">
            <v/>
          </cell>
          <cell r="BD16" t="str">
            <v/>
          </cell>
        </row>
        <row r="17">
          <cell r="BC17" t="str">
            <v/>
          </cell>
          <cell r="BD17" t="str">
            <v/>
          </cell>
        </row>
        <row r="18">
          <cell r="BC18" t="str">
            <v/>
          </cell>
          <cell r="BD18" t="str">
            <v/>
          </cell>
        </row>
        <row r="19">
          <cell r="BC19" t="str">
            <v/>
          </cell>
          <cell r="BD19" t="str">
            <v/>
          </cell>
        </row>
        <row r="20">
          <cell r="BC20" t="str">
            <v/>
          </cell>
          <cell r="BD20" t="str">
            <v/>
          </cell>
        </row>
        <row r="21">
          <cell r="BC21" t="str">
            <v/>
          </cell>
          <cell r="BD21" t="str">
            <v/>
          </cell>
        </row>
        <row r="22">
          <cell r="BC22" t="str">
            <v/>
          </cell>
          <cell r="BD22" t="str">
            <v/>
          </cell>
        </row>
        <row r="23">
          <cell r="BC23" t="str">
            <v/>
          </cell>
          <cell r="BD23" t="str">
            <v/>
          </cell>
        </row>
        <row r="24">
          <cell r="BC24" t="str">
            <v/>
          </cell>
          <cell r="BD24" t="str">
            <v/>
          </cell>
        </row>
        <row r="25">
          <cell r="BC25" t="str">
            <v/>
          </cell>
          <cell r="BD25" t="str">
            <v/>
          </cell>
        </row>
        <row r="26">
          <cell r="BC26" t="str">
            <v/>
          </cell>
          <cell r="BD26" t="str">
            <v/>
          </cell>
        </row>
        <row r="27">
          <cell r="BC27" t="str">
            <v/>
          </cell>
          <cell r="BD27" t="str">
            <v/>
          </cell>
        </row>
        <row r="28">
          <cell r="BC28" t="str">
            <v/>
          </cell>
          <cell r="BD28" t="str">
            <v/>
          </cell>
        </row>
        <row r="29">
          <cell r="BC29" t="str">
            <v/>
          </cell>
          <cell r="BD29" t="str">
            <v/>
          </cell>
        </row>
        <row r="30">
          <cell r="BC30" t="str">
            <v/>
          </cell>
          <cell r="BD30" t="str">
            <v/>
          </cell>
        </row>
      </sheetData>
      <sheetData sheetId="16">
        <row r="8">
          <cell r="A8" t="str">
            <v>2016-1</v>
          </cell>
          <cell r="B8">
            <v>0.1</v>
          </cell>
          <cell r="C8">
            <v>0.01</v>
          </cell>
          <cell r="E8">
            <v>0.01</v>
          </cell>
          <cell r="G8">
            <v>0.01</v>
          </cell>
          <cell r="H8">
            <v>0.01</v>
          </cell>
          <cell r="I8">
            <v>0.01</v>
          </cell>
          <cell r="J8">
            <v>0.01</v>
          </cell>
          <cell r="Q8">
            <v>0.01</v>
          </cell>
          <cell r="Z8">
            <v>0.01</v>
          </cell>
          <cell r="AA8">
            <v>0.01</v>
          </cell>
          <cell r="AI8">
            <v>6.0000000000000001E-3</v>
          </cell>
          <cell r="AM8">
            <v>1E-3</v>
          </cell>
          <cell r="AO8">
            <v>0.01</v>
          </cell>
          <cell r="AR8">
            <v>0.01</v>
          </cell>
          <cell r="AT8">
            <v>0.01</v>
          </cell>
          <cell r="AV8">
            <v>0.01</v>
          </cell>
          <cell r="AX8">
            <v>0.01</v>
          </cell>
          <cell r="AY8">
            <v>0.01</v>
          </cell>
          <cell r="BA8">
            <v>0.01</v>
          </cell>
          <cell r="BC8">
            <v>9.2777777777777806E-3</v>
          </cell>
          <cell r="BD8" t="str">
            <v>SOBRESALIENTE</v>
          </cell>
        </row>
        <row r="9">
          <cell r="BC9" t="str">
            <v/>
          </cell>
          <cell r="BD9" t="str">
            <v/>
          </cell>
        </row>
        <row r="10">
          <cell r="BC10" t="str">
            <v/>
          </cell>
          <cell r="BD10" t="str">
            <v/>
          </cell>
        </row>
        <row r="11">
          <cell r="BC11" t="str">
            <v/>
          </cell>
          <cell r="BD11" t="str">
            <v/>
          </cell>
        </row>
        <row r="12">
          <cell r="BC12" t="str">
            <v/>
          </cell>
          <cell r="BD12" t="str">
            <v/>
          </cell>
        </row>
        <row r="13">
          <cell r="BC13" t="str">
            <v/>
          </cell>
          <cell r="BD13" t="str">
            <v/>
          </cell>
        </row>
        <row r="14">
          <cell r="BC14" t="str">
            <v/>
          </cell>
          <cell r="BD14" t="str">
            <v/>
          </cell>
        </row>
        <row r="15">
          <cell r="BC15" t="str">
            <v/>
          </cell>
          <cell r="BD15" t="str">
            <v/>
          </cell>
        </row>
        <row r="16">
          <cell r="BC16" t="str">
            <v/>
          </cell>
          <cell r="BD16" t="str">
            <v/>
          </cell>
        </row>
        <row r="17">
          <cell r="BC17" t="str">
            <v/>
          </cell>
          <cell r="BD17" t="str">
            <v/>
          </cell>
        </row>
        <row r="18">
          <cell r="BC18" t="str">
            <v/>
          </cell>
          <cell r="BD18" t="str">
            <v/>
          </cell>
        </row>
        <row r="19">
          <cell r="BC19" t="str">
            <v/>
          </cell>
          <cell r="BD19" t="str">
            <v/>
          </cell>
        </row>
        <row r="20">
          <cell r="BC20" t="str">
            <v/>
          </cell>
          <cell r="BD20" t="str">
            <v/>
          </cell>
        </row>
        <row r="21">
          <cell r="BC21" t="str">
            <v/>
          </cell>
          <cell r="BD21" t="str">
            <v/>
          </cell>
        </row>
        <row r="22">
          <cell r="BC22" t="str">
            <v/>
          </cell>
          <cell r="BD22" t="str">
            <v/>
          </cell>
        </row>
        <row r="23">
          <cell r="BC23" t="str">
            <v/>
          </cell>
          <cell r="BD23" t="str">
            <v/>
          </cell>
        </row>
        <row r="24">
          <cell r="BC24" t="str">
            <v/>
          </cell>
          <cell r="BD24" t="str">
            <v/>
          </cell>
        </row>
        <row r="25">
          <cell r="BC25" t="str">
            <v/>
          </cell>
          <cell r="BD25" t="str">
            <v/>
          </cell>
        </row>
        <row r="26">
          <cell r="BC26" t="str">
            <v/>
          </cell>
          <cell r="BD26" t="str">
            <v/>
          </cell>
        </row>
        <row r="27">
          <cell r="BC27" t="str">
            <v/>
          </cell>
          <cell r="BD27" t="str">
            <v/>
          </cell>
        </row>
        <row r="28">
          <cell r="BC28" t="str">
            <v/>
          </cell>
          <cell r="BD28" t="str">
            <v/>
          </cell>
        </row>
        <row r="29">
          <cell r="BC29" t="str">
            <v/>
          </cell>
          <cell r="BD29" t="str">
            <v/>
          </cell>
        </row>
        <row r="30">
          <cell r="BC30" t="str">
            <v/>
          </cell>
          <cell r="BD30" t="str">
            <v/>
          </cell>
        </row>
      </sheetData>
      <sheetData sheetId="17">
        <row r="8">
          <cell r="A8" t="str">
            <v>2016-1</v>
          </cell>
          <cell r="B8">
            <v>0.05</v>
          </cell>
          <cell r="C8">
            <v>0.01</v>
          </cell>
          <cell r="E8">
            <v>0.01</v>
          </cell>
          <cell r="H8">
            <v>0.01</v>
          </cell>
          <cell r="I8">
            <v>0.01</v>
          </cell>
          <cell r="J8">
            <v>0.01</v>
          </cell>
          <cell r="M8">
            <v>0.01</v>
          </cell>
          <cell r="Q8">
            <v>0.01</v>
          </cell>
          <cell r="Z8">
            <v>0.01</v>
          </cell>
          <cell r="AA8">
            <v>0.01</v>
          </cell>
          <cell r="AM8">
            <v>0.01</v>
          </cell>
          <cell r="AO8">
            <v>0.01</v>
          </cell>
          <cell r="AQ8">
            <v>0.01</v>
          </cell>
          <cell r="AR8">
            <v>0.01</v>
          </cell>
          <cell r="AT8">
            <v>0.01</v>
          </cell>
          <cell r="AU8">
            <v>0.01</v>
          </cell>
          <cell r="AV8">
            <v>0.01</v>
          </cell>
          <cell r="AX8">
            <v>0.01</v>
          </cell>
          <cell r="AY8">
            <v>0.01</v>
          </cell>
          <cell r="BA8">
            <v>0.01</v>
          </cell>
          <cell r="BC8">
            <v>1.0000000000000002E-2</v>
          </cell>
          <cell r="BD8" t="str">
            <v>SOBRESALIENTE</v>
          </cell>
        </row>
        <row r="9">
          <cell r="BC9" t="str">
            <v/>
          </cell>
          <cell r="BD9" t="str">
            <v/>
          </cell>
        </row>
        <row r="10">
          <cell r="BC10" t="str">
            <v/>
          </cell>
          <cell r="BD10" t="str">
            <v/>
          </cell>
        </row>
        <row r="11">
          <cell r="BC11" t="str">
            <v/>
          </cell>
          <cell r="BD11" t="str">
            <v/>
          </cell>
        </row>
        <row r="12">
          <cell r="BC12" t="str">
            <v/>
          </cell>
          <cell r="BD12" t="str">
            <v/>
          </cell>
        </row>
        <row r="13">
          <cell r="BC13" t="str">
            <v/>
          </cell>
          <cell r="BD13" t="str">
            <v/>
          </cell>
        </row>
        <row r="14">
          <cell r="BC14" t="str">
            <v/>
          </cell>
          <cell r="BD14" t="str">
            <v/>
          </cell>
        </row>
        <row r="15">
          <cell r="BC15" t="str">
            <v/>
          </cell>
          <cell r="BD15" t="str">
            <v/>
          </cell>
        </row>
        <row r="16">
          <cell r="BC16" t="str">
            <v/>
          </cell>
          <cell r="BD16" t="str">
            <v/>
          </cell>
        </row>
        <row r="17">
          <cell r="BC17" t="str">
            <v/>
          </cell>
          <cell r="BD17" t="str">
            <v/>
          </cell>
        </row>
        <row r="18">
          <cell r="BC18" t="str">
            <v/>
          </cell>
          <cell r="BD18" t="str">
            <v/>
          </cell>
        </row>
        <row r="19">
          <cell r="BC19" t="str">
            <v/>
          </cell>
          <cell r="BD19" t="str">
            <v/>
          </cell>
        </row>
        <row r="20">
          <cell r="BC20" t="str">
            <v/>
          </cell>
          <cell r="BD20" t="str">
            <v/>
          </cell>
        </row>
        <row r="21">
          <cell r="BC21" t="str">
            <v/>
          </cell>
          <cell r="BD21" t="str">
            <v/>
          </cell>
        </row>
        <row r="22">
          <cell r="BC22" t="str">
            <v/>
          </cell>
          <cell r="BD22" t="str">
            <v/>
          </cell>
        </row>
        <row r="23">
          <cell r="BC23" t="str">
            <v/>
          </cell>
          <cell r="BD23" t="str">
            <v/>
          </cell>
        </row>
        <row r="24">
          <cell r="BC24" t="str">
            <v/>
          </cell>
          <cell r="BD24" t="str">
            <v/>
          </cell>
        </row>
        <row r="25">
          <cell r="BC25" t="str">
            <v/>
          </cell>
          <cell r="BD25" t="str">
            <v/>
          </cell>
        </row>
        <row r="26">
          <cell r="BC26" t="str">
            <v/>
          </cell>
          <cell r="BD26" t="str">
            <v/>
          </cell>
        </row>
        <row r="27">
          <cell r="BC27" t="str">
            <v/>
          </cell>
          <cell r="BD27" t="str">
            <v/>
          </cell>
        </row>
        <row r="28">
          <cell r="BC28" t="str">
            <v/>
          </cell>
          <cell r="BD28" t="str">
            <v/>
          </cell>
        </row>
        <row r="29">
          <cell r="BC29" t="str">
            <v/>
          </cell>
          <cell r="BD29" t="str">
            <v/>
          </cell>
        </row>
        <row r="30">
          <cell r="BC30" t="str">
            <v/>
          </cell>
          <cell r="BD30" t="str">
            <v/>
          </cell>
        </row>
      </sheetData>
      <sheetData sheetId="18">
        <row r="8">
          <cell r="A8" t="str">
            <v>2016-1</v>
          </cell>
          <cell r="B8">
            <v>0.05</v>
          </cell>
          <cell r="C8">
            <v>0.04</v>
          </cell>
          <cell r="K8">
            <v>0.01</v>
          </cell>
          <cell r="N8">
            <v>0.16</v>
          </cell>
          <cell r="Q8">
            <v>0.06</v>
          </cell>
          <cell r="Z8">
            <v>0.1</v>
          </cell>
          <cell r="AF8">
            <v>0.37</v>
          </cell>
          <cell r="AL8">
            <v>0.01</v>
          </cell>
          <cell r="AQ8">
            <v>0.01</v>
          </cell>
          <cell r="AX8">
            <v>0.01</v>
          </cell>
          <cell r="BC8">
            <v>8.5555555555555551E-2</v>
          </cell>
          <cell r="BD8" t="str">
            <v>NO CUMPLIDO</v>
          </cell>
        </row>
        <row r="9">
          <cell r="BC9" t="str">
            <v/>
          </cell>
          <cell r="BD9" t="str">
            <v/>
          </cell>
        </row>
        <row r="10">
          <cell r="BC10" t="str">
            <v/>
          </cell>
          <cell r="BD10" t="str">
            <v/>
          </cell>
        </row>
        <row r="11">
          <cell r="BC11" t="str">
            <v/>
          </cell>
          <cell r="BD11" t="str">
            <v/>
          </cell>
        </row>
        <row r="12">
          <cell r="BC12" t="str">
            <v/>
          </cell>
          <cell r="BD12" t="str">
            <v/>
          </cell>
        </row>
        <row r="13">
          <cell r="BC13" t="str">
            <v/>
          </cell>
          <cell r="BD13" t="str">
            <v/>
          </cell>
        </row>
        <row r="14">
          <cell r="BC14" t="str">
            <v/>
          </cell>
          <cell r="BD14" t="str">
            <v/>
          </cell>
        </row>
        <row r="15">
          <cell r="BC15" t="str">
            <v/>
          </cell>
          <cell r="BD15" t="str">
            <v/>
          </cell>
        </row>
        <row r="16">
          <cell r="BC16" t="str">
            <v/>
          </cell>
          <cell r="BD16" t="str">
            <v/>
          </cell>
        </row>
        <row r="17">
          <cell r="BC17" t="str">
            <v/>
          </cell>
          <cell r="BD17" t="str">
            <v/>
          </cell>
        </row>
        <row r="18">
          <cell r="BC18" t="str">
            <v/>
          </cell>
          <cell r="BD18" t="str">
            <v/>
          </cell>
        </row>
        <row r="19">
          <cell r="BC19" t="str">
            <v/>
          </cell>
          <cell r="BD19" t="str">
            <v/>
          </cell>
        </row>
        <row r="20">
          <cell r="BC20" t="str">
            <v/>
          </cell>
          <cell r="BD20" t="str">
            <v/>
          </cell>
        </row>
        <row r="21">
          <cell r="BC21" t="str">
            <v/>
          </cell>
          <cell r="BD21" t="str">
            <v/>
          </cell>
        </row>
        <row r="22">
          <cell r="BC22" t="str">
            <v/>
          </cell>
          <cell r="BD22" t="str">
            <v/>
          </cell>
        </row>
        <row r="23">
          <cell r="BC23" t="str">
            <v/>
          </cell>
          <cell r="BD23" t="str">
            <v/>
          </cell>
        </row>
        <row r="24">
          <cell r="BC24" t="str">
            <v/>
          </cell>
          <cell r="BD24" t="str">
            <v/>
          </cell>
        </row>
        <row r="25">
          <cell r="BC25" t="str">
            <v/>
          </cell>
          <cell r="BD25" t="str">
            <v/>
          </cell>
        </row>
        <row r="26">
          <cell r="BC26" t="str">
            <v/>
          </cell>
          <cell r="BD26" t="str">
            <v/>
          </cell>
        </row>
        <row r="27">
          <cell r="BC27" t="str">
            <v/>
          </cell>
          <cell r="BD27" t="str">
            <v/>
          </cell>
        </row>
        <row r="28">
          <cell r="BC28" t="str">
            <v/>
          </cell>
          <cell r="BD28" t="str">
            <v/>
          </cell>
        </row>
        <row r="29">
          <cell r="BC29" t="str">
            <v/>
          </cell>
          <cell r="BD29" t="str">
            <v/>
          </cell>
        </row>
        <row r="30">
          <cell r="BC30" t="str">
            <v/>
          </cell>
          <cell r="BD30" t="str">
            <v/>
          </cell>
        </row>
      </sheetData>
      <sheetData sheetId="19">
        <row r="8">
          <cell r="A8" t="str">
            <v>2016-1</v>
          </cell>
          <cell r="B8">
            <v>0.01</v>
          </cell>
          <cell r="C8">
            <v>0.01</v>
          </cell>
          <cell r="K8">
            <v>0.01</v>
          </cell>
          <cell r="N8">
            <v>0.01</v>
          </cell>
          <cell r="Q8">
            <v>0.03</v>
          </cell>
          <cell r="Z8">
            <v>0.01</v>
          </cell>
          <cell r="AF8">
            <v>0.01</v>
          </cell>
          <cell r="AL8">
            <v>0.01</v>
          </cell>
          <cell r="AQ8">
            <v>0.01</v>
          </cell>
          <cell r="AX8">
            <v>0.01</v>
          </cell>
          <cell r="BC8">
            <v>1.2222222222222219E-2</v>
          </cell>
          <cell r="BD8" t="str">
            <v>ACEPTABLE</v>
          </cell>
        </row>
        <row r="9">
          <cell r="BC9" t="str">
            <v/>
          </cell>
          <cell r="BD9" t="str">
            <v/>
          </cell>
        </row>
        <row r="10">
          <cell r="BC10" t="str">
            <v/>
          </cell>
          <cell r="BD10" t="str">
            <v/>
          </cell>
        </row>
        <row r="11">
          <cell r="BC11" t="str">
            <v/>
          </cell>
          <cell r="BD11" t="str">
            <v/>
          </cell>
        </row>
        <row r="12">
          <cell r="BC12" t="str">
            <v/>
          </cell>
          <cell r="BD12" t="str">
            <v/>
          </cell>
        </row>
        <row r="13">
          <cell r="BC13" t="str">
            <v/>
          </cell>
          <cell r="BD13" t="str">
            <v/>
          </cell>
        </row>
        <row r="14">
          <cell r="BC14" t="str">
            <v/>
          </cell>
          <cell r="BD14" t="str">
            <v/>
          </cell>
        </row>
        <row r="15">
          <cell r="BC15" t="str">
            <v/>
          </cell>
          <cell r="BD15" t="str">
            <v/>
          </cell>
        </row>
        <row r="16">
          <cell r="BC16" t="str">
            <v/>
          </cell>
          <cell r="BD16" t="str">
            <v/>
          </cell>
        </row>
        <row r="17">
          <cell r="BC17" t="str">
            <v/>
          </cell>
          <cell r="BD17" t="str">
            <v/>
          </cell>
        </row>
        <row r="18">
          <cell r="BC18" t="str">
            <v/>
          </cell>
          <cell r="BD18" t="str">
            <v/>
          </cell>
        </row>
        <row r="19">
          <cell r="BC19" t="str">
            <v/>
          </cell>
          <cell r="BD19" t="str">
            <v/>
          </cell>
        </row>
        <row r="20">
          <cell r="BC20" t="str">
            <v/>
          </cell>
          <cell r="BD20" t="str">
            <v/>
          </cell>
        </row>
        <row r="21">
          <cell r="BC21" t="str">
            <v/>
          </cell>
          <cell r="BD21" t="str">
            <v/>
          </cell>
        </row>
        <row r="22">
          <cell r="BC22" t="str">
            <v/>
          </cell>
          <cell r="BD22" t="str">
            <v/>
          </cell>
        </row>
        <row r="23">
          <cell r="BC23" t="str">
            <v/>
          </cell>
          <cell r="BD23" t="str">
            <v/>
          </cell>
        </row>
        <row r="24">
          <cell r="BC24" t="str">
            <v/>
          </cell>
          <cell r="BD24" t="str">
            <v/>
          </cell>
        </row>
        <row r="25">
          <cell r="BC25" t="str">
            <v/>
          </cell>
          <cell r="BD25" t="str">
            <v/>
          </cell>
        </row>
        <row r="26">
          <cell r="BC26" t="str">
            <v/>
          </cell>
          <cell r="BD26" t="str">
            <v/>
          </cell>
        </row>
        <row r="27">
          <cell r="BC27" t="str">
            <v/>
          </cell>
          <cell r="BD27" t="str">
            <v/>
          </cell>
        </row>
        <row r="28">
          <cell r="BC28" t="str">
            <v/>
          </cell>
          <cell r="BD28" t="str">
            <v/>
          </cell>
        </row>
        <row r="29">
          <cell r="BC29" t="str">
            <v/>
          </cell>
          <cell r="BD29" t="str">
            <v/>
          </cell>
        </row>
        <row r="30">
          <cell r="BC30" t="str">
            <v/>
          </cell>
          <cell r="BD30" t="str">
            <v/>
          </cell>
        </row>
      </sheetData>
      <sheetData sheetId="20">
        <row r="8">
          <cell r="A8" t="str">
            <v>2016-1</v>
          </cell>
          <cell r="B8">
            <v>0.01</v>
          </cell>
          <cell r="C8">
            <v>0.01</v>
          </cell>
          <cell r="K8">
            <v>0.01</v>
          </cell>
          <cell r="N8">
            <v>0.01</v>
          </cell>
          <cell r="Q8">
            <v>0.01</v>
          </cell>
          <cell r="Z8">
            <v>0.1</v>
          </cell>
          <cell r="AF8">
            <v>0.01</v>
          </cell>
          <cell r="AL8">
            <v>0.01</v>
          </cell>
          <cell r="AQ8">
            <v>0.01</v>
          </cell>
          <cell r="AX8">
            <v>0.01</v>
          </cell>
          <cell r="BC8">
            <v>2.0000000000000004E-2</v>
          </cell>
          <cell r="BD8" t="str">
            <v/>
          </cell>
        </row>
        <row r="9">
          <cell r="BC9" t="str">
            <v/>
          </cell>
          <cell r="BD9" t="str">
            <v/>
          </cell>
        </row>
        <row r="10">
          <cell r="BC10" t="str">
            <v/>
          </cell>
          <cell r="BD10" t="str">
            <v/>
          </cell>
        </row>
        <row r="11">
          <cell r="BC11" t="str">
            <v/>
          </cell>
          <cell r="BD11" t="str">
            <v/>
          </cell>
        </row>
        <row r="12">
          <cell r="BC12" t="str">
            <v/>
          </cell>
          <cell r="BD12" t="str">
            <v/>
          </cell>
        </row>
        <row r="13">
          <cell r="BC13" t="str">
            <v/>
          </cell>
          <cell r="BD13" t="str">
            <v/>
          </cell>
        </row>
        <row r="14">
          <cell r="BC14" t="str">
            <v/>
          </cell>
          <cell r="BD14" t="str">
            <v/>
          </cell>
        </row>
        <row r="15">
          <cell r="BC15" t="str">
            <v/>
          </cell>
          <cell r="BD15" t="str">
            <v/>
          </cell>
        </row>
        <row r="16">
          <cell r="BC16" t="str">
            <v/>
          </cell>
          <cell r="BD16" t="str">
            <v/>
          </cell>
        </row>
        <row r="17">
          <cell r="BC17" t="str">
            <v/>
          </cell>
          <cell r="BD17" t="str">
            <v/>
          </cell>
        </row>
        <row r="18">
          <cell r="BC18" t="str">
            <v/>
          </cell>
          <cell r="BD18" t="str">
            <v/>
          </cell>
        </row>
        <row r="19">
          <cell r="BC19" t="str">
            <v/>
          </cell>
          <cell r="BD19" t="str">
            <v/>
          </cell>
        </row>
        <row r="20">
          <cell r="BC20" t="str">
            <v/>
          </cell>
          <cell r="BD20" t="str">
            <v/>
          </cell>
        </row>
        <row r="21">
          <cell r="BC21" t="str">
            <v/>
          </cell>
          <cell r="BD21" t="str">
            <v/>
          </cell>
        </row>
        <row r="22">
          <cell r="BC22" t="str">
            <v/>
          </cell>
          <cell r="BD22" t="str">
            <v/>
          </cell>
        </row>
        <row r="23">
          <cell r="BC23" t="str">
            <v/>
          </cell>
          <cell r="BD23" t="str">
            <v/>
          </cell>
        </row>
        <row r="24">
          <cell r="BC24" t="str">
            <v/>
          </cell>
          <cell r="BD24" t="str">
            <v/>
          </cell>
        </row>
        <row r="25">
          <cell r="BC25" t="str">
            <v/>
          </cell>
          <cell r="BD25" t="str">
            <v/>
          </cell>
        </row>
        <row r="26">
          <cell r="BC26" t="str">
            <v/>
          </cell>
          <cell r="BD26" t="str">
            <v/>
          </cell>
        </row>
        <row r="27">
          <cell r="BC27" t="str">
            <v/>
          </cell>
          <cell r="BD27" t="str">
            <v/>
          </cell>
        </row>
        <row r="28">
          <cell r="BC28" t="str">
            <v/>
          </cell>
          <cell r="BD28" t="str">
            <v/>
          </cell>
        </row>
        <row r="29">
          <cell r="BC29" t="str">
            <v/>
          </cell>
          <cell r="BD29" t="str">
            <v/>
          </cell>
        </row>
        <row r="30">
          <cell r="BC30" t="str">
            <v/>
          </cell>
          <cell r="BD30" t="str">
            <v/>
          </cell>
        </row>
      </sheetData>
      <sheetData sheetId="21">
        <row r="8">
          <cell r="A8" t="str">
            <v>2016-1</v>
          </cell>
          <cell r="B8">
            <v>1</v>
          </cell>
          <cell r="C8">
            <v>1.9</v>
          </cell>
          <cell r="K8">
            <v>1.1000000000000001</v>
          </cell>
          <cell r="N8">
            <v>1.4</v>
          </cell>
          <cell r="Q8">
            <v>0.1</v>
          </cell>
          <cell r="Z8">
            <v>1.5</v>
          </cell>
          <cell r="AF8">
            <v>1.2</v>
          </cell>
          <cell r="AL8">
            <v>0.01</v>
          </cell>
          <cell r="AQ8">
            <v>0.9</v>
          </cell>
          <cell r="AX8">
            <v>0.3</v>
          </cell>
          <cell r="BC8">
            <v>0.93444444444444441</v>
          </cell>
          <cell r="BD8" t="str">
            <v>SOBRESALIENTE</v>
          </cell>
        </row>
        <row r="9">
          <cell r="BC9" t="str">
            <v/>
          </cell>
          <cell r="BD9" t="str">
            <v/>
          </cell>
        </row>
        <row r="10">
          <cell r="BC10" t="str">
            <v/>
          </cell>
          <cell r="BD10" t="str">
            <v/>
          </cell>
        </row>
        <row r="11">
          <cell r="BC11" t="str">
            <v/>
          </cell>
          <cell r="BD11" t="str">
            <v/>
          </cell>
        </row>
        <row r="12">
          <cell r="BC12" t="str">
            <v/>
          </cell>
          <cell r="BD12" t="str">
            <v/>
          </cell>
        </row>
        <row r="13">
          <cell r="BC13" t="str">
            <v/>
          </cell>
          <cell r="BD13" t="str">
            <v/>
          </cell>
        </row>
        <row r="14">
          <cell r="BC14" t="str">
            <v/>
          </cell>
          <cell r="BD14" t="str">
            <v/>
          </cell>
        </row>
        <row r="15">
          <cell r="BC15" t="str">
            <v/>
          </cell>
          <cell r="BD15" t="str">
            <v/>
          </cell>
        </row>
        <row r="16">
          <cell r="BC16" t="str">
            <v/>
          </cell>
          <cell r="BD16" t="str">
            <v/>
          </cell>
        </row>
        <row r="17">
          <cell r="BC17" t="str">
            <v/>
          </cell>
          <cell r="BD17" t="str">
            <v/>
          </cell>
        </row>
        <row r="18">
          <cell r="BC18" t="str">
            <v/>
          </cell>
          <cell r="BD18" t="str">
            <v/>
          </cell>
        </row>
        <row r="19">
          <cell r="BC19" t="str">
            <v/>
          </cell>
          <cell r="BD19" t="str">
            <v/>
          </cell>
        </row>
        <row r="20">
          <cell r="BC20" t="str">
            <v/>
          </cell>
          <cell r="BD20" t="str">
            <v/>
          </cell>
        </row>
        <row r="21">
          <cell r="BC21" t="str">
            <v/>
          </cell>
          <cell r="BD21" t="str">
            <v/>
          </cell>
        </row>
        <row r="22">
          <cell r="BC22" t="str">
            <v/>
          </cell>
          <cell r="BD22" t="str">
            <v/>
          </cell>
        </row>
        <row r="23">
          <cell r="BC23" t="str">
            <v/>
          </cell>
          <cell r="BD23" t="str">
            <v/>
          </cell>
        </row>
        <row r="24">
          <cell r="BC24" t="str">
            <v/>
          </cell>
          <cell r="BD24" t="str">
            <v/>
          </cell>
        </row>
        <row r="25">
          <cell r="BC25" t="str">
            <v/>
          </cell>
          <cell r="BD25" t="str">
            <v/>
          </cell>
        </row>
        <row r="26">
          <cell r="BC26" t="str">
            <v/>
          </cell>
          <cell r="BD26" t="str">
            <v/>
          </cell>
        </row>
        <row r="27">
          <cell r="BC27" t="str">
            <v/>
          </cell>
          <cell r="BD27" t="str">
            <v/>
          </cell>
        </row>
        <row r="28">
          <cell r="BC28" t="str">
            <v/>
          </cell>
          <cell r="BD28" t="str">
            <v/>
          </cell>
        </row>
        <row r="29">
          <cell r="BC29" t="str">
            <v/>
          </cell>
          <cell r="BD29" t="str">
            <v/>
          </cell>
        </row>
        <row r="30">
          <cell r="BC30" t="str">
            <v/>
          </cell>
          <cell r="BD30" t="str">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240F6-7DF8-944C-9818-B3838B79C974}">
  <dimension ref="A1:AT48"/>
  <sheetViews>
    <sheetView tabSelected="1" zoomScale="126" workbookViewId="0">
      <selection activeCell="I30" sqref="I30"/>
    </sheetView>
  </sheetViews>
  <sheetFormatPr baseColWidth="10" defaultColWidth="49.5" defaultRowHeight="16" x14ac:dyDescent="0.2"/>
  <cols>
    <col min="1" max="1" width="27.5" style="56" customWidth="1"/>
    <col min="2" max="2" width="25.6640625" style="58" customWidth="1"/>
    <col min="3" max="3" width="77" style="131" customWidth="1"/>
    <col min="4" max="4" width="18.5" style="153" customWidth="1"/>
    <col min="5" max="5" width="21.5" style="126" customWidth="1"/>
    <col min="6" max="6" width="9.5" style="56" customWidth="1"/>
    <col min="7" max="7" width="21.6640625" style="134" hidden="1" customWidth="1"/>
    <col min="8" max="8" width="21.6640625" style="134" customWidth="1"/>
    <col min="9" max="9" width="21" style="134" customWidth="1"/>
    <col min="10" max="10" width="21.33203125" style="134" customWidth="1"/>
    <col min="11" max="11" width="20.6640625" style="134" customWidth="1"/>
    <col min="12" max="12" width="29.1640625" style="134" customWidth="1"/>
    <col min="13" max="17" width="10.6640625" style="56" hidden="1" customWidth="1"/>
    <col min="18" max="46" width="18" style="56" customWidth="1"/>
    <col min="47" max="53" width="10.6640625" style="56" customWidth="1"/>
    <col min="54" max="245" width="49.5" style="56"/>
    <col min="246" max="246" width="0" style="56" hidden="1" customWidth="1"/>
    <col min="247" max="247" width="18.6640625" style="56" customWidth="1"/>
    <col min="248" max="248" width="77" style="56" customWidth="1"/>
    <col min="249" max="249" width="23.5" style="56" bestFit="1" customWidth="1"/>
    <col min="250" max="250" width="13.5" style="56" bestFit="1" customWidth="1"/>
    <col min="251" max="251" width="13.1640625" style="56" bestFit="1" customWidth="1"/>
    <col min="252" max="252" width="9.5" style="56" customWidth="1"/>
    <col min="253" max="261" width="0" style="56" hidden="1" customWidth="1"/>
    <col min="262" max="262" width="30.5" style="56" customWidth="1"/>
    <col min="263" max="263" width="18" style="56" customWidth="1"/>
    <col min="264" max="268" width="10.6640625" style="56" customWidth="1"/>
    <col min="269" max="273" width="0" style="56" hidden="1" customWidth="1"/>
    <col min="274" max="302" width="18" style="56" customWidth="1"/>
    <col min="303" max="309" width="10.6640625" style="56" customWidth="1"/>
    <col min="310" max="501" width="49.5" style="56"/>
    <col min="502" max="502" width="0" style="56" hidden="1" customWidth="1"/>
    <col min="503" max="503" width="18.6640625" style="56" customWidth="1"/>
    <col min="504" max="504" width="77" style="56" customWidth="1"/>
    <col min="505" max="505" width="23.5" style="56" bestFit="1" customWidth="1"/>
    <col min="506" max="506" width="13.5" style="56" bestFit="1" customWidth="1"/>
    <col min="507" max="507" width="13.1640625" style="56" bestFit="1" customWidth="1"/>
    <col min="508" max="508" width="9.5" style="56" customWidth="1"/>
    <col min="509" max="517" width="0" style="56" hidden="1" customWidth="1"/>
    <col min="518" max="518" width="30.5" style="56" customWidth="1"/>
    <col min="519" max="519" width="18" style="56" customWidth="1"/>
    <col min="520" max="524" width="10.6640625" style="56" customWidth="1"/>
    <col min="525" max="529" width="0" style="56" hidden="1" customWidth="1"/>
    <col min="530" max="558" width="18" style="56" customWidth="1"/>
    <col min="559" max="565" width="10.6640625" style="56" customWidth="1"/>
    <col min="566" max="757" width="49.5" style="56"/>
    <col min="758" max="758" width="0" style="56" hidden="1" customWidth="1"/>
    <col min="759" max="759" width="18.6640625" style="56" customWidth="1"/>
    <col min="760" max="760" width="77" style="56" customWidth="1"/>
    <col min="761" max="761" width="23.5" style="56" bestFit="1" customWidth="1"/>
    <col min="762" max="762" width="13.5" style="56" bestFit="1" customWidth="1"/>
    <col min="763" max="763" width="13.1640625" style="56" bestFit="1" customWidth="1"/>
    <col min="764" max="764" width="9.5" style="56" customWidth="1"/>
    <col min="765" max="773" width="0" style="56" hidden="1" customWidth="1"/>
    <col min="774" max="774" width="30.5" style="56" customWidth="1"/>
    <col min="775" max="775" width="18" style="56" customWidth="1"/>
    <col min="776" max="780" width="10.6640625" style="56" customWidth="1"/>
    <col min="781" max="785" width="0" style="56" hidden="1" customWidth="1"/>
    <col min="786" max="814" width="18" style="56" customWidth="1"/>
    <col min="815" max="821" width="10.6640625" style="56" customWidth="1"/>
    <col min="822" max="1013" width="49.5" style="56"/>
    <col min="1014" max="1014" width="0" style="56" hidden="1" customWidth="1"/>
    <col min="1015" max="1015" width="18.6640625" style="56" customWidth="1"/>
    <col min="1016" max="1016" width="77" style="56" customWidth="1"/>
    <col min="1017" max="1017" width="23.5" style="56" bestFit="1" customWidth="1"/>
    <col min="1018" max="1018" width="13.5" style="56" bestFit="1" customWidth="1"/>
    <col min="1019" max="1019" width="13.1640625" style="56" bestFit="1" customWidth="1"/>
    <col min="1020" max="1020" width="9.5" style="56" customWidth="1"/>
    <col min="1021" max="1029" width="0" style="56" hidden="1" customWidth="1"/>
    <col min="1030" max="1030" width="30.5" style="56" customWidth="1"/>
    <col min="1031" max="1031" width="18" style="56" customWidth="1"/>
    <col min="1032" max="1036" width="10.6640625" style="56" customWidth="1"/>
    <col min="1037" max="1041" width="0" style="56" hidden="1" customWidth="1"/>
    <col min="1042" max="1070" width="18" style="56" customWidth="1"/>
    <col min="1071" max="1077" width="10.6640625" style="56" customWidth="1"/>
    <col min="1078" max="1269" width="49.5" style="56"/>
    <col min="1270" max="1270" width="0" style="56" hidden="1" customWidth="1"/>
    <col min="1271" max="1271" width="18.6640625" style="56" customWidth="1"/>
    <col min="1272" max="1272" width="77" style="56" customWidth="1"/>
    <col min="1273" max="1273" width="23.5" style="56" bestFit="1" customWidth="1"/>
    <col min="1274" max="1274" width="13.5" style="56" bestFit="1" customWidth="1"/>
    <col min="1275" max="1275" width="13.1640625" style="56" bestFit="1" customWidth="1"/>
    <col min="1276" max="1276" width="9.5" style="56" customWidth="1"/>
    <col min="1277" max="1285" width="0" style="56" hidden="1" customWidth="1"/>
    <col min="1286" max="1286" width="30.5" style="56" customWidth="1"/>
    <col min="1287" max="1287" width="18" style="56" customWidth="1"/>
    <col min="1288" max="1292" width="10.6640625" style="56" customWidth="1"/>
    <col min="1293" max="1297" width="0" style="56" hidden="1" customWidth="1"/>
    <col min="1298" max="1326" width="18" style="56" customWidth="1"/>
    <col min="1327" max="1333" width="10.6640625" style="56" customWidth="1"/>
    <col min="1334" max="1525" width="49.5" style="56"/>
    <col min="1526" max="1526" width="0" style="56" hidden="1" customWidth="1"/>
    <col min="1527" max="1527" width="18.6640625" style="56" customWidth="1"/>
    <col min="1528" max="1528" width="77" style="56" customWidth="1"/>
    <col min="1529" max="1529" width="23.5" style="56" bestFit="1" customWidth="1"/>
    <col min="1530" max="1530" width="13.5" style="56" bestFit="1" customWidth="1"/>
    <col min="1531" max="1531" width="13.1640625" style="56" bestFit="1" customWidth="1"/>
    <col min="1532" max="1532" width="9.5" style="56" customWidth="1"/>
    <col min="1533" max="1541" width="0" style="56" hidden="1" customWidth="1"/>
    <col min="1542" max="1542" width="30.5" style="56" customWidth="1"/>
    <col min="1543" max="1543" width="18" style="56" customWidth="1"/>
    <col min="1544" max="1548" width="10.6640625" style="56" customWidth="1"/>
    <col min="1549" max="1553" width="0" style="56" hidden="1" customWidth="1"/>
    <col min="1554" max="1582" width="18" style="56" customWidth="1"/>
    <col min="1583" max="1589" width="10.6640625" style="56" customWidth="1"/>
    <col min="1590" max="1781" width="49.5" style="56"/>
    <col min="1782" max="1782" width="0" style="56" hidden="1" customWidth="1"/>
    <col min="1783" max="1783" width="18.6640625" style="56" customWidth="1"/>
    <col min="1784" max="1784" width="77" style="56" customWidth="1"/>
    <col min="1785" max="1785" width="23.5" style="56" bestFit="1" customWidth="1"/>
    <col min="1786" max="1786" width="13.5" style="56" bestFit="1" customWidth="1"/>
    <col min="1787" max="1787" width="13.1640625" style="56" bestFit="1" customWidth="1"/>
    <col min="1788" max="1788" width="9.5" style="56" customWidth="1"/>
    <col min="1789" max="1797" width="0" style="56" hidden="1" customWidth="1"/>
    <col min="1798" max="1798" width="30.5" style="56" customWidth="1"/>
    <col min="1799" max="1799" width="18" style="56" customWidth="1"/>
    <col min="1800" max="1804" width="10.6640625" style="56" customWidth="1"/>
    <col min="1805" max="1809" width="0" style="56" hidden="1" customWidth="1"/>
    <col min="1810" max="1838" width="18" style="56" customWidth="1"/>
    <col min="1839" max="1845" width="10.6640625" style="56" customWidth="1"/>
    <col min="1846" max="2037" width="49.5" style="56"/>
    <col min="2038" max="2038" width="0" style="56" hidden="1" customWidth="1"/>
    <col min="2039" max="2039" width="18.6640625" style="56" customWidth="1"/>
    <col min="2040" max="2040" width="77" style="56" customWidth="1"/>
    <col min="2041" max="2041" width="23.5" style="56" bestFit="1" customWidth="1"/>
    <col min="2042" max="2042" width="13.5" style="56" bestFit="1" customWidth="1"/>
    <col min="2043" max="2043" width="13.1640625" style="56" bestFit="1" customWidth="1"/>
    <col min="2044" max="2044" width="9.5" style="56" customWidth="1"/>
    <col min="2045" max="2053" width="0" style="56" hidden="1" customWidth="1"/>
    <col min="2054" max="2054" width="30.5" style="56" customWidth="1"/>
    <col min="2055" max="2055" width="18" style="56" customWidth="1"/>
    <col min="2056" max="2060" width="10.6640625" style="56" customWidth="1"/>
    <col min="2061" max="2065" width="0" style="56" hidden="1" customWidth="1"/>
    <col min="2066" max="2094" width="18" style="56" customWidth="1"/>
    <col min="2095" max="2101" width="10.6640625" style="56" customWidth="1"/>
    <col min="2102" max="2293" width="49.5" style="56"/>
    <col min="2294" max="2294" width="0" style="56" hidden="1" customWidth="1"/>
    <col min="2295" max="2295" width="18.6640625" style="56" customWidth="1"/>
    <col min="2296" max="2296" width="77" style="56" customWidth="1"/>
    <col min="2297" max="2297" width="23.5" style="56" bestFit="1" customWidth="1"/>
    <col min="2298" max="2298" width="13.5" style="56" bestFit="1" customWidth="1"/>
    <col min="2299" max="2299" width="13.1640625" style="56" bestFit="1" customWidth="1"/>
    <col min="2300" max="2300" width="9.5" style="56" customWidth="1"/>
    <col min="2301" max="2309" width="0" style="56" hidden="1" customWidth="1"/>
    <col min="2310" max="2310" width="30.5" style="56" customWidth="1"/>
    <col min="2311" max="2311" width="18" style="56" customWidth="1"/>
    <col min="2312" max="2316" width="10.6640625" style="56" customWidth="1"/>
    <col min="2317" max="2321" width="0" style="56" hidden="1" customWidth="1"/>
    <col min="2322" max="2350" width="18" style="56" customWidth="1"/>
    <col min="2351" max="2357" width="10.6640625" style="56" customWidth="1"/>
    <col min="2358" max="2549" width="49.5" style="56"/>
    <col min="2550" max="2550" width="0" style="56" hidden="1" customWidth="1"/>
    <col min="2551" max="2551" width="18.6640625" style="56" customWidth="1"/>
    <col min="2552" max="2552" width="77" style="56" customWidth="1"/>
    <col min="2553" max="2553" width="23.5" style="56" bestFit="1" customWidth="1"/>
    <col min="2554" max="2554" width="13.5" style="56" bestFit="1" customWidth="1"/>
    <col min="2555" max="2555" width="13.1640625" style="56" bestFit="1" customWidth="1"/>
    <col min="2556" max="2556" width="9.5" style="56" customWidth="1"/>
    <col min="2557" max="2565" width="0" style="56" hidden="1" customWidth="1"/>
    <col min="2566" max="2566" width="30.5" style="56" customWidth="1"/>
    <col min="2567" max="2567" width="18" style="56" customWidth="1"/>
    <col min="2568" max="2572" width="10.6640625" style="56" customWidth="1"/>
    <col min="2573" max="2577" width="0" style="56" hidden="1" customWidth="1"/>
    <col min="2578" max="2606" width="18" style="56" customWidth="1"/>
    <col min="2607" max="2613" width="10.6640625" style="56" customWidth="1"/>
    <col min="2614" max="2805" width="49.5" style="56"/>
    <col min="2806" max="2806" width="0" style="56" hidden="1" customWidth="1"/>
    <col min="2807" max="2807" width="18.6640625" style="56" customWidth="1"/>
    <col min="2808" max="2808" width="77" style="56" customWidth="1"/>
    <col min="2809" max="2809" width="23.5" style="56" bestFit="1" customWidth="1"/>
    <col min="2810" max="2810" width="13.5" style="56" bestFit="1" customWidth="1"/>
    <col min="2811" max="2811" width="13.1640625" style="56" bestFit="1" customWidth="1"/>
    <col min="2812" max="2812" width="9.5" style="56" customWidth="1"/>
    <col min="2813" max="2821" width="0" style="56" hidden="1" customWidth="1"/>
    <col min="2822" max="2822" width="30.5" style="56" customWidth="1"/>
    <col min="2823" max="2823" width="18" style="56" customWidth="1"/>
    <col min="2824" max="2828" width="10.6640625" style="56" customWidth="1"/>
    <col min="2829" max="2833" width="0" style="56" hidden="1" customWidth="1"/>
    <col min="2834" max="2862" width="18" style="56" customWidth="1"/>
    <col min="2863" max="2869" width="10.6640625" style="56" customWidth="1"/>
    <col min="2870" max="3061" width="49.5" style="56"/>
    <col min="3062" max="3062" width="0" style="56" hidden="1" customWidth="1"/>
    <col min="3063" max="3063" width="18.6640625" style="56" customWidth="1"/>
    <col min="3064" max="3064" width="77" style="56" customWidth="1"/>
    <col min="3065" max="3065" width="23.5" style="56" bestFit="1" customWidth="1"/>
    <col min="3066" max="3066" width="13.5" style="56" bestFit="1" customWidth="1"/>
    <col min="3067" max="3067" width="13.1640625" style="56" bestFit="1" customWidth="1"/>
    <col min="3068" max="3068" width="9.5" style="56" customWidth="1"/>
    <col min="3069" max="3077" width="0" style="56" hidden="1" customWidth="1"/>
    <col min="3078" max="3078" width="30.5" style="56" customWidth="1"/>
    <col min="3079" max="3079" width="18" style="56" customWidth="1"/>
    <col min="3080" max="3084" width="10.6640625" style="56" customWidth="1"/>
    <col min="3085" max="3089" width="0" style="56" hidden="1" customWidth="1"/>
    <col min="3090" max="3118" width="18" style="56" customWidth="1"/>
    <col min="3119" max="3125" width="10.6640625" style="56" customWidth="1"/>
    <col min="3126" max="3317" width="49.5" style="56"/>
    <col min="3318" max="3318" width="0" style="56" hidden="1" customWidth="1"/>
    <col min="3319" max="3319" width="18.6640625" style="56" customWidth="1"/>
    <col min="3320" max="3320" width="77" style="56" customWidth="1"/>
    <col min="3321" max="3321" width="23.5" style="56" bestFit="1" customWidth="1"/>
    <col min="3322" max="3322" width="13.5" style="56" bestFit="1" customWidth="1"/>
    <col min="3323" max="3323" width="13.1640625" style="56" bestFit="1" customWidth="1"/>
    <col min="3324" max="3324" width="9.5" style="56" customWidth="1"/>
    <col min="3325" max="3333" width="0" style="56" hidden="1" customWidth="1"/>
    <col min="3334" max="3334" width="30.5" style="56" customWidth="1"/>
    <col min="3335" max="3335" width="18" style="56" customWidth="1"/>
    <col min="3336" max="3340" width="10.6640625" style="56" customWidth="1"/>
    <col min="3341" max="3345" width="0" style="56" hidden="1" customWidth="1"/>
    <col min="3346" max="3374" width="18" style="56" customWidth="1"/>
    <col min="3375" max="3381" width="10.6640625" style="56" customWidth="1"/>
    <col min="3382" max="3573" width="49.5" style="56"/>
    <col min="3574" max="3574" width="0" style="56" hidden="1" customWidth="1"/>
    <col min="3575" max="3575" width="18.6640625" style="56" customWidth="1"/>
    <col min="3576" max="3576" width="77" style="56" customWidth="1"/>
    <col min="3577" max="3577" width="23.5" style="56" bestFit="1" customWidth="1"/>
    <col min="3578" max="3578" width="13.5" style="56" bestFit="1" customWidth="1"/>
    <col min="3579" max="3579" width="13.1640625" style="56" bestFit="1" customWidth="1"/>
    <col min="3580" max="3580" width="9.5" style="56" customWidth="1"/>
    <col min="3581" max="3589" width="0" style="56" hidden="1" customWidth="1"/>
    <col min="3590" max="3590" width="30.5" style="56" customWidth="1"/>
    <col min="3591" max="3591" width="18" style="56" customWidth="1"/>
    <col min="3592" max="3596" width="10.6640625" style="56" customWidth="1"/>
    <col min="3597" max="3601" width="0" style="56" hidden="1" customWidth="1"/>
    <col min="3602" max="3630" width="18" style="56" customWidth="1"/>
    <col min="3631" max="3637" width="10.6640625" style="56" customWidth="1"/>
    <col min="3638" max="3829" width="49.5" style="56"/>
    <col min="3830" max="3830" width="0" style="56" hidden="1" customWidth="1"/>
    <col min="3831" max="3831" width="18.6640625" style="56" customWidth="1"/>
    <col min="3832" max="3832" width="77" style="56" customWidth="1"/>
    <col min="3833" max="3833" width="23.5" style="56" bestFit="1" customWidth="1"/>
    <col min="3834" max="3834" width="13.5" style="56" bestFit="1" customWidth="1"/>
    <col min="3835" max="3835" width="13.1640625" style="56" bestFit="1" customWidth="1"/>
    <col min="3836" max="3836" width="9.5" style="56" customWidth="1"/>
    <col min="3837" max="3845" width="0" style="56" hidden="1" customWidth="1"/>
    <col min="3846" max="3846" width="30.5" style="56" customWidth="1"/>
    <col min="3847" max="3847" width="18" style="56" customWidth="1"/>
    <col min="3848" max="3852" width="10.6640625" style="56" customWidth="1"/>
    <col min="3853" max="3857" width="0" style="56" hidden="1" customWidth="1"/>
    <col min="3858" max="3886" width="18" style="56" customWidth="1"/>
    <col min="3887" max="3893" width="10.6640625" style="56" customWidth="1"/>
    <col min="3894" max="4085" width="49.5" style="56"/>
    <col min="4086" max="4086" width="0" style="56" hidden="1" customWidth="1"/>
    <col min="4087" max="4087" width="18.6640625" style="56" customWidth="1"/>
    <col min="4088" max="4088" width="77" style="56" customWidth="1"/>
    <col min="4089" max="4089" width="23.5" style="56" bestFit="1" customWidth="1"/>
    <col min="4090" max="4090" width="13.5" style="56" bestFit="1" customWidth="1"/>
    <col min="4091" max="4091" width="13.1640625" style="56" bestFit="1" customWidth="1"/>
    <col min="4092" max="4092" width="9.5" style="56" customWidth="1"/>
    <col min="4093" max="4101" width="0" style="56" hidden="1" customWidth="1"/>
    <col min="4102" max="4102" width="30.5" style="56" customWidth="1"/>
    <col min="4103" max="4103" width="18" style="56" customWidth="1"/>
    <col min="4104" max="4108" width="10.6640625" style="56" customWidth="1"/>
    <col min="4109" max="4113" width="0" style="56" hidden="1" customWidth="1"/>
    <col min="4114" max="4142" width="18" style="56" customWidth="1"/>
    <col min="4143" max="4149" width="10.6640625" style="56" customWidth="1"/>
    <col min="4150" max="4341" width="49.5" style="56"/>
    <col min="4342" max="4342" width="0" style="56" hidden="1" customWidth="1"/>
    <col min="4343" max="4343" width="18.6640625" style="56" customWidth="1"/>
    <col min="4344" max="4344" width="77" style="56" customWidth="1"/>
    <col min="4345" max="4345" width="23.5" style="56" bestFit="1" customWidth="1"/>
    <col min="4346" max="4346" width="13.5" style="56" bestFit="1" customWidth="1"/>
    <col min="4347" max="4347" width="13.1640625" style="56" bestFit="1" customWidth="1"/>
    <col min="4348" max="4348" width="9.5" style="56" customWidth="1"/>
    <col min="4349" max="4357" width="0" style="56" hidden="1" customWidth="1"/>
    <col min="4358" max="4358" width="30.5" style="56" customWidth="1"/>
    <col min="4359" max="4359" width="18" style="56" customWidth="1"/>
    <col min="4360" max="4364" width="10.6640625" style="56" customWidth="1"/>
    <col min="4365" max="4369" width="0" style="56" hidden="1" customWidth="1"/>
    <col min="4370" max="4398" width="18" style="56" customWidth="1"/>
    <col min="4399" max="4405" width="10.6640625" style="56" customWidth="1"/>
    <col min="4406" max="4597" width="49.5" style="56"/>
    <col min="4598" max="4598" width="0" style="56" hidden="1" customWidth="1"/>
    <col min="4599" max="4599" width="18.6640625" style="56" customWidth="1"/>
    <col min="4600" max="4600" width="77" style="56" customWidth="1"/>
    <col min="4601" max="4601" width="23.5" style="56" bestFit="1" customWidth="1"/>
    <col min="4602" max="4602" width="13.5" style="56" bestFit="1" customWidth="1"/>
    <col min="4603" max="4603" width="13.1640625" style="56" bestFit="1" customWidth="1"/>
    <col min="4604" max="4604" width="9.5" style="56" customWidth="1"/>
    <col min="4605" max="4613" width="0" style="56" hidden="1" customWidth="1"/>
    <col min="4614" max="4614" width="30.5" style="56" customWidth="1"/>
    <col min="4615" max="4615" width="18" style="56" customWidth="1"/>
    <col min="4616" max="4620" width="10.6640625" style="56" customWidth="1"/>
    <col min="4621" max="4625" width="0" style="56" hidden="1" customWidth="1"/>
    <col min="4626" max="4654" width="18" style="56" customWidth="1"/>
    <col min="4655" max="4661" width="10.6640625" style="56" customWidth="1"/>
    <col min="4662" max="4853" width="49.5" style="56"/>
    <col min="4854" max="4854" width="0" style="56" hidden="1" customWidth="1"/>
    <col min="4855" max="4855" width="18.6640625" style="56" customWidth="1"/>
    <col min="4856" max="4856" width="77" style="56" customWidth="1"/>
    <col min="4857" max="4857" width="23.5" style="56" bestFit="1" customWidth="1"/>
    <col min="4858" max="4858" width="13.5" style="56" bestFit="1" customWidth="1"/>
    <col min="4859" max="4859" width="13.1640625" style="56" bestFit="1" customWidth="1"/>
    <col min="4860" max="4860" width="9.5" style="56" customWidth="1"/>
    <col min="4861" max="4869" width="0" style="56" hidden="1" customWidth="1"/>
    <col min="4870" max="4870" width="30.5" style="56" customWidth="1"/>
    <col min="4871" max="4871" width="18" style="56" customWidth="1"/>
    <col min="4872" max="4876" width="10.6640625" style="56" customWidth="1"/>
    <col min="4877" max="4881" width="0" style="56" hidden="1" customWidth="1"/>
    <col min="4882" max="4910" width="18" style="56" customWidth="1"/>
    <col min="4911" max="4917" width="10.6640625" style="56" customWidth="1"/>
    <col min="4918" max="5109" width="49.5" style="56"/>
    <col min="5110" max="5110" width="0" style="56" hidden="1" customWidth="1"/>
    <col min="5111" max="5111" width="18.6640625" style="56" customWidth="1"/>
    <col min="5112" max="5112" width="77" style="56" customWidth="1"/>
    <col min="5113" max="5113" width="23.5" style="56" bestFit="1" customWidth="1"/>
    <col min="5114" max="5114" width="13.5" style="56" bestFit="1" customWidth="1"/>
    <col min="5115" max="5115" width="13.1640625" style="56" bestFit="1" customWidth="1"/>
    <col min="5116" max="5116" width="9.5" style="56" customWidth="1"/>
    <col min="5117" max="5125" width="0" style="56" hidden="1" customWidth="1"/>
    <col min="5126" max="5126" width="30.5" style="56" customWidth="1"/>
    <col min="5127" max="5127" width="18" style="56" customWidth="1"/>
    <col min="5128" max="5132" width="10.6640625" style="56" customWidth="1"/>
    <col min="5133" max="5137" width="0" style="56" hidden="1" customWidth="1"/>
    <col min="5138" max="5166" width="18" style="56" customWidth="1"/>
    <col min="5167" max="5173" width="10.6640625" style="56" customWidth="1"/>
    <col min="5174" max="5365" width="49.5" style="56"/>
    <col min="5366" max="5366" width="0" style="56" hidden="1" customWidth="1"/>
    <col min="5367" max="5367" width="18.6640625" style="56" customWidth="1"/>
    <col min="5368" max="5368" width="77" style="56" customWidth="1"/>
    <col min="5369" max="5369" width="23.5" style="56" bestFit="1" customWidth="1"/>
    <col min="5370" max="5370" width="13.5" style="56" bestFit="1" customWidth="1"/>
    <col min="5371" max="5371" width="13.1640625" style="56" bestFit="1" customWidth="1"/>
    <col min="5372" max="5372" width="9.5" style="56" customWidth="1"/>
    <col min="5373" max="5381" width="0" style="56" hidden="1" customWidth="1"/>
    <col min="5382" max="5382" width="30.5" style="56" customWidth="1"/>
    <col min="5383" max="5383" width="18" style="56" customWidth="1"/>
    <col min="5384" max="5388" width="10.6640625" style="56" customWidth="1"/>
    <col min="5389" max="5393" width="0" style="56" hidden="1" customWidth="1"/>
    <col min="5394" max="5422" width="18" style="56" customWidth="1"/>
    <col min="5423" max="5429" width="10.6640625" style="56" customWidth="1"/>
    <col min="5430" max="5621" width="49.5" style="56"/>
    <col min="5622" max="5622" width="0" style="56" hidden="1" customWidth="1"/>
    <col min="5623" max="5623" width="18.6640625" style="56" customWidth="1"/>
    <col min="5624" max="5624" width="77" style="56" customWidth="1"/>
    <col min="5625" max="5625" width="23.5" style="56" bestFit="1" customWidth="1"/>
    <col min="5626" max="5626" width="13.5" style="56" bestFit="1" customWidth="1"/>
    <col min="5627" max="5627" width="13.1640625" style="56" bestFit="1" customWidth="1"/>
    <col min="5628" max="5628" width="9.5" style="56" customWidth="1"/>
    <col min="5629" max="5637" width="0" style="56" hidden="1" customWidth="1"/>
    <col min="5638" max="5638" width="30.5" style="56" customWidth="1"/>
    <col min="5639" max="5639" width="18" style="56" customWidth="1"/>
    <col min="5640" max="5644" width="10.6640625" style="56" customWidth="1"/>
    <col min="5645" max="5649" width="0" style="56" hidden="1" customWidth="1"/>
    <col min="5650" max="5678" width="18" style="56" customWidth="1"/>
    <col min="5679" max="5685" width="10.6640625" style="56" customWidth="1"/>
    <col min="5686" max="5877" width="49.5" style="56"/>
    <col min="5878" max="5878" width="0" style="56" hidden="1" customWidth="1"/>
    <col min="5879" max="5879" width="18.6640625" style="56" customWidth="1"/>
    <col min="5880" max="5880" width="77" style="56" customWidth="1"/>
    <col min="5881" max="5881" width="23.5" style="56" bestFit="1" customWidth="1"/>
    <col min="5882" max="5882" width="13.5" style="56" bestFit="1" customWidth="1"/>
    <col min="5883" max="5883" width="13.1640625" style="56" bestFit="1" customWidth="1"/>
    <col min="5884" max="5884" width="9.5" style="56" customWidth="1"/>
    <col min="5885" max="5893" width="0" style="56" hidden="1" customWidth="1"/>
    <col min="5894" max="5894" width="30.5" style="56" customWidth="1"/>
    <col min="5895" max="5895" width="18" style="56" customWidth="1"/>
    <col min="5896" max="5900" width="10.6640625" style="56" customWidth="1"/>
    <col min="5901" max="5905" width="0" style="56" hidden="1" customWidth="1"/>
    <col min="5906" max="5934" width="18" style="56" customWidth="1"/>
    <col min="5935" max="5941" width="10.6640625" style="56" customWidth="1"/>
    <col min="5942" max="6133" width="49.5" style="56"/>
    <col min="6134" max="6134" width="0" style="56" hidden="1" customWidth="1"/>
    <col min="6135" max="6135" width="18.6640625" style="56" customWidth="1"/>
    <col min="6136" max="6136" width="77" style="56" customWidth="1"/>
    <col min="6137" max="6137" width="23.5" style="56" bestFit="1" customWidth="1"/>
    <col min="6138" max="6138" width="13.5" style="56" bestFit="1" customWidth="1"/>
    <col min="6139" max="6139" width="13.1640625" style="56" bestFit="1" customWidth="1"/>
    <col min="6140" max="6140" width="9.5" style="56" customWidth="1"/>
    <col min="6141" max="6149" width="0" style="56" hidden="1" customWidth="1"/>
    <col min="6150" max="6150" width="30.5" style="56" customWidth="1"/>
    <col min="6151" max="6151" width="18" style="56" customWidth="1"/>
    <col min="6152" max="6156" width="10.6640625" style="56" customWidth="1"/>
    <col min="6157" max="6161" width="0" style="56" hidden="1" customWidth="1"/>
    <col min="6162" max="6190" width="18" style="56" customWidth="1"/>
    <col min="6191" max="6197" width="10.6640625" style="56" customWidth="1"/>
    <col min="6198" max="6389" width="49.5" style="56"/>
    <col min="6390" max="6390" width="0" style="56" hidden="1" customWidth="1"/>
    <col min="6391" max="6391" width="18.6640625" style="56" customWidth="1"/>
    <col min="6392" max="6392" width="77" style="56" customWidth="1"/>
    <col min="6393" max="6393" width="23.5" style="56" bestFit="1" customWidth="1"/>
    <col min="6394" max="6394" width="13.5" style="56" bestFit="1" customWidth="1"/>
    <col min="6395" max="6395" width="13.1640625" style="56" bestFit="1" customWidth="1"/>
    <col min="6396" max="6396" width="9.5" style="56" customWidth="1"/>
    <col min="6397" max="6405" width="0" style="56" hidden="1" customWidth="1"/>
    <col min="6406" max="6406" width="30.5" style="56" customWidth="1"/>
    <col min="6407" max="6407" width="18" style="56" customWidth="1"/>
    <col min="6408" max="6412" width="10.6640625" style="56" customWidth="1"/>
    <col min="6413" max="6417" width="0" style="56" hidden="1" customWidth="1"/>
    <col min="6418" max="6446" width="18" style="56" customWidth="1"/>
    <col min="6447" max="6453" width="10.6640625" style="56" customWidth="1"/>
    <col min="6454" max="6645" width="49.5" style="56"/>
    <col min="6646" max="6646" width="0" style="56" hidden="1" customWidth="1"/>
    <col min="6647" max="6647" width="18.6640625" style="56" customWidth="1"/>
    <col min="6648" max="6648" width="77" style="56" customWidth="1"/>
    <col min="6649" max="6649" width="23.5" style="56" bestFit="1" customWidth="1"/>
    <col min="6650" max="6650" width="13.5" style="56" bestFit="1" customWidth="1"/>
    <col min="6651" max="6651" width="13.1640625" style="56" bestFit="1" customWidth="1"/>
    <col min="6652" max="6652" width="9.5" style="56" customWidth="1"/>
    <col min="6653" max="6661" width="0" style="56" hidden="1" customWidth="1"/>
    <col min="6662" max="6662" width="30.5" style="56" customWidth="1"/>
    <col min="6663" max="6663" width="18" style="56" customWidth="1"/>
    <col min="6664" max="6668" width="10.6640625" style="56" customWidth="1"/>
    <col min="6669" max="6673" width="0" style="56" hidden="1" customWidth="1"/>
    <col min="6674" max="6702" width="18" style="56" customWidth="1"/>
    <col min="6703" max="6709" width="10.6640625" style="56" customWidth="1"/>
    <col min="6710" max="6901" width="49.5" style="56"/>
    <col min="6902" max="6902" width="0" style="56" hidden="1" customWidth="1"/>
    <col min="6903" max="6903" width="18.6640625" style="56" customWidth="1"/>
    <col min="6904" max="6904" width="77" style="56" customWidth="1"/>
    <col min="6905" max="6905" width="23.5" style="56" bestFit="1" customWidth="1"/>
    <col min="6906" max="6906" width="13.5" style="56" bestFit="1" customWidth="1"/>
    <col min="6907" max="6907" width="13.1640625" style="56" bestFit="1" customWidth="1"/>
    <col min="6908" max="6908" width="9.5" style="56" customWidth="1"/>
    <col min="6909" max="6917" width="0" style="56" hidden="1" customWidth="1"/>
    <col min="6918" max="6918" width="30.5" style="56" customWidth="1"/>
    <col min="6919" max="6919" width="18" style="56" customWidth="1"/>
    <col min="6920" max="6924" width="10.6640625" style="56" customWidth="1"/>
    <col min="6925" max="6929" width="0" style="56" hidden="1" customWidth="1"/>
    <col min="6930" max="6958" width="18" style="56" customWidth="1"/>
    <col min="6959" max="6965" width="10.6640625" style="56" customWidth="1"/>
    <col min="6966" max="7157" width="49.5" style="56"/>
    <col min="7158" max="7158" width="0" style="56" hidden="1" customWidth="1"/>
    <col min="7159" max="7159" width="18.6640625" style="56" customWidth="1"/>
    <col min="7160" max="7160" width="77" style="56" customWidth="1"/>
    <col min="7161" max="7161" width="23.5" style="56" bestFit="1" customWidth="1"/>
    <col min="7162" max="7162" width="13.5" style="56" bestFit="1" customWidth="1"/>
    <col min="7163" max="7163" width="13.1640625" style="56" bestFit="1" customWidth="1"/>
    <col min="7164" max="7164" width="9.5" style="56" customWidth="1"/>
    <col min="7165" max="7173" width="0" style="56" hidden="1" customWidth="1"/>
    <col min="7174" max="7174" width="30.5" style="56" customWidth="1"/>
    <col min="7175" max="7175" width="18" style="56" customWidth="1"/>
    <col min="7176" max="7180" width="10.6640625" style="56" customWidth="1"/>
    <col min="7181" max="7185" width="0" style="56" hidden="1" customWidth="1"/>
    <col min="7186" max="7214" width="18" style="56" customWidth="1"/>
    <col min="7215" max="7221" width="10.6640625" style="56" customWidth="1"/>
    <col min="7222" max="7413" width="49.5" style="56"/>
    <col min="7414" max="7414" width="0" style="56" hidden="1" customWidth="1"/>
    <col min="7415" max="7415" width="18.6640625" style="56" customWidth="1"/>
    <col min="7416" max="7416" width="77" style="56" customWidth="1"/>
    <col min="7417" max="7417" width="23.5" style="56" bestFit="1" customWidth="1"/>
    <col min="7418" max="7418" width="13.5" style="56" bestFit="1" customWidth="1"/>
    <col min="7419" max="7419" width="13.1640625" style="56" bestFit="1" customWidth="1"/>
    <col min="7420" max="7420" width="9.5" style="56" customWidth="1"/>
    <col min="7421" max="7429" width="0" style="56" hidden="1" customWidth="1"/>
    <col min="7430" max="7430" width="30.5" style="56" customWidth="1"/>
    <col min="7431" max="7431" width="18" style="56" customWidth="1"/>
    <col min="7432" max="7436" width="10.6640625" style="56" customWidth="1"/>
    <col min="7437" max="7441" width="0" style="56" hidden="1" customWidth="1"/>
    <col min="7442" max="7470" width="18" style="56" customWidth="1"/>
    <col min="7471" max="7477" width="10.6640625" style="56" customWidth="1"/>
    <col min="7478" max="7669" width="49.5" style="56"/>
    <col min="7670" max="7670" width="0" style="56" hidden="1" customWidth="1"/>
    <col min="7671" max="7671" width="18.6640625" style="56" customWidth="1"/>
    <col min="7672" max="7672" width="77" style="56" customWidth="1"/>
    <col min="7673" max="7673" width="23.5" style="56" bestFit="1" customWidth="1"/>
    <col min="7674" max="7674" width="13.5" style="56" bestFit="1" customWidth="1"/>
    <col min="7675" max="7675" width="13.1640625" style="56" bestFit="1" customWidth="1"/>
    <col min="7676" max="7676" width="9.5" style="56" customWidth="1"/>
    <col min="7677" max="7685" width="0" style="56" hidden="1" customWidth="1"/>
    <col min="7686" max="7686" width="30.5" style="56" customWidth="1"/>
    <col min="7687" max="7687" width="18" style="56" customWidth="1"/>
    <col min="7688" max="7692" width="10.6640625" style="56" customWidth="1"/>
    <col min="7693" max="7697" width="0" style="56" hidden="1" customWidth="1"/>
    <col min="7698" max="7726" width="18" style="56" customWidth="1"/>
    <col min="7727" max="7733" width="10.6640625" style="56" customWidth="1"/>
    <col min="7734" max="7925" width="49.5" style="56"/>
    <col min="7926" max="7926" width="0" style="56" hidden="1" customWidth="1"/>
    <col min="7927" max="7927" width="18.6640625" style="56" customWidth="1"/>
    <col min="7928" max="7928" width="77" style="56" customWidth="1"/>
    <col min="7929" max="7929" width="23.5" style="56" bestFit="1" customWidth="1"/>
    <col min="7930" max="7930" width="13.5" style="56" bestFit="1" customWidth="1"/>
    <col min="7931" max="7931" width="13.1640625" style="56" bestFit="1" customWidth="1"/>
    <col min="7932" max="7932" width="9.5" style="56" customWidth="1"/>
    <col min="7933" max="7941" width="0" style="56" hidden="1" customWidth="1"/>
    <col min="7942" max="7942" width="30.5" style="56" customWidth="1"/>
    <col min="7943" max="7943" width="18" style="56" customWidth="1"/>
    <col min="7944" max="7948" width="10.6640625" style="56" customWidth="1"/>
    <col min="7949" max="7953" width="0" style="56" hidden="1" customWidth="1"/>
    <col min="7954" max="7982" width="18" style="56" customWidth="1"/>
    <col min="7983" max="7989" width="10.6640625" style="56" customWidth="1"/>
    <col min="7990" max="8181" width="49.5" style="56"/>
    <col min="8182" max="8182" width="0" style="56" hidden="1" customWidth="1"/>
    <col min="8183" max="8183" width="18.6640625" style="56" customWidth="1"/>
    <col min="8184" max="8184" width="77" style="56" customWidth="1"/>
    <col min="8185" max="8185" width="23.5" style="56" bestFit="1" customWidth="1"/>
    <col min="8186" max="8186" width="13.5" style="56" bestFit="1" customWidth="1"/>
    <col min="8187" max="8187" width="13.1640625" style="56" bestFit="1" customWidth="1"/>
    <col min="8188" max="8188" width="9.5" style="56" customWidth="1"/>
    <col min="8189" max="8197" width="0" style="56" hidden="1" customWidth="1"/>
    <col min="8198" max="8198" width="30.5" style="56" customWidth="1"/>
    <col min="8199" max="8199" width="18" style="56" customWidth="1"/>
    <col min="8200" max="8204" width="10.6640625" style="56" customWidth="1"/>
    <col min="8205" max="8209" width="0" style="56" hidden="1" customWidth="1"/>
    <col min="8210" max="8238" width="18" style="56" customWidth="1"/>
    <col min="8239" max="8245" width="10.6640625" style="56" customWidth="1"/>
    <col min="8246" max="8437" width="49.5" style="56"/>
    <col min="8438" max="8438" width="0" style="56" hidden="1" customWidth="1"/>
    <col min="8439" max="8439" width="18.6640625" style="56" customWidth="1"/>
    <col min="8440" max="8440" width="77" style="56" customWidth="1"/>
    <col min="8441" max="8441" width="23.5" style="56" bestFit="1" customWidth="1"/>
    <col min="8442" max="8442" width="13.5" style="56" bestFit="1" customWidth="1"/>
    <col min="8443" max="8443" width="13.1640625" style="56" bestFit="1" customWidth="1"/>
    <col min="8444" max="8444" width="9.5" style="56" customWidth="1"/>
    <col min="8445" max="8453" width="0" style="56" hidden="1" customWidth="1"/>
    <col min="8454" max="8454" width="30.5" style="56" customWidth="1"/>
    <col min="8455" max="8455" width="18" style="56" customWidth="1"/>
    <col min="8456" max="8460" width="10.6640625" style="56" customWidth="1"/>
    <col min="8461" max="8465" width="0" style="56" hidden="1" customWidth="1"/>
    <col min="8466" max="8494" width="18" style="56" customWidth="1"/>
    <col min="8495" max="8501" width="10.6640625" style="56" customWidth="1"/>
    <col min="8502" max="8693" width="49.5" style="56"/>
    <col min="8694" max="8694" width="0" style="56" hidden="1" customWidth="1"/>
    <col min="8695" max="8695" width="18.6640625" style="56" customWidth="1"/>
    <col min="8696" max="8696" width="77" style="56" customWidth="1"/>
    <col min="8697" max="8697" width="23.5" style="56" bestFit="1" customWidth="1"/>
    <col min="8698" max="8698" width="13.5" style="56" bestFit="1" customWidth="1"/>
    <col min="8699" max="8699" width="13.1640625" style="56" bestFit="1" customWidth="1"/>
    <col min="8700" max="8700" width="9.5" style="56" customWidth="1"/>
    <col min="8701" max="8709" width="0" style="56" hidden="1" customWidth="1"/>
    <col min="8710" max="8710" width="30.5" style="56" customWidth="1"/>
    <col min="8711" max="8711" width="18" style="56" customWidth="1"/>
    <col min="8712" max="8716" width="10.6640625" style="56" customWidth="1"/>
    <col min="8717" max="8721" width="0" style="56" hidden="1" customWidth="1"/>
    <col min="8722" max="8750" width="18" style="56" customWidth="1"/>
    <col min="8751" max="8757" width="10.6640625" style="56" customWidth="1"/>
    <col min="8758" max="8949" width="49.5" style="56"/>
    <col min="8950" max="8950" width="0" style="56" hidden="1" customWidth="1"/>
    <col min="8951" max="8951" width="18.6640625" style="56" customWidth="1"/>
    <col min="8952" max="8952" width="77" style="56" customWidth="1"/>
    <col min="8953" max="8953" width="23.5" style="56" bestFit="1" customWidth="1"/>
    <col min="8954" max="8954" width="13.5" style="56" bestFit="1" customWidth="1"/>
    <col min="8955" max="8955" width="13.1640625" style="56" bestFit="1" customWidth="1"/>
    <col min="8956" max="8956" width="9.5" style="56" customWidth="1"/>
    <col min="8957" max="8965" width="0" style="56" hidden="1" customWidth="1"/>
    <col min="8966" max="8966" width="30.5" style="56" customWidth="1"/>
    <col min="8967" max="8967" width="18" style="56" customWidth="1"/>
    <col min="8968" max="8972" width="10.6640625" style="56" customWidth="1"/>
    <col min="8973" max="8977" width="0" style="56" hidden="1" customWidth="1"/>
    <col min="8978" max="9006" width="18" style="56" customWidth="1"/>
    <col min="9007" max="9013" width="10.6640625" style="56" customWidth="1"/>
    <col min="9014" max="9205" width="49.5" style="56"/>
    <col min="9206" max="9206" width="0" style="56" hidden="1" customWidth="1"/>
    <col min="9207" max="9207" width="18.6640625" style="56" customWidth="1"/>
    <col min="9208" max="9208" width="77" style="56" customWidth="1"/>
    <col min="9209" max="9209" width="23.5" style="56" bestFit="1" customWidth="1"/>
    <col min="9210" max="9210" width="13.5" style="56" bestFit="1" customWidth="1"/>
    <col min="9211" max="9211" width="13.1640625" style="56" bestFit="1" customWidth="1"/>
    <col min="9212" max="9212" width="9.5" style="56" customWidth="1"/>
    <col min="9213" max="9221" width="0" style="56" hidden="1" customWidth="1"/>
    <col min="9222" max="9222" width="30.5" style="56" customWidth="1"/>
    <col min="9223" max="9223" width="18" style="56" customWidth="1"/>
    <col min="9224" max="9228" width="10.6640625" style="56" customWidth="1"/>
    <col min="9229" max="9233" width="0" style="56" hidden="1" customWidth="1"/>
    <col min="9234" max="9262" width="18" style="56" customWidth="1"/>
    <col min="9263" max="9269" width="10.6640625" style="56" customWidth="1"/>
    <col min="9270" max="9461" width="49.5" style="56"/>
    <col min="9462" max="9462" width="0" style="56" hidden="1" customWidth="1"/>
    <col min="9463" max="9463" width="18.6640625" style="56" customWidth="1"/>
    <col min="9464" max="9464" width="77" style="56" customWidth="1"/>
    <col min="9465" max="9465" width="23.5" style="56" bestFit="1" customWidth="1"/>
    <col min="9466" max="9466" width="13.5" style="56" bestFit="1" customWidth="1"/>
    <col min="9467" max="9467" width="13.1640625" style="56" bestFit="1" customWidth="1"/>
    <col min="9468" max="9468" width="9.5" style="56" customWidth="1"/>
    <col min="9469" max="9477" width="0" style="56" hidden="1" customWidth="1"/>
    <col min="9478" max="9478" width="30.5" style="56" customWidth="1"/>
    <col min="9479" max="9479" width="18" style="56" customWidth="1"/>
    <col min="9480" max="9484" width="10.6640625" style="56" customWidth="1"/>
    <col min="9485" max="9489" width="0" style="56" hidden="1" customWidth="1"/>
    <col min="9490" max="9518" width="18" style="56" customWidth="1"/>
    <col min="9519" max="9525" width="10.6640625" style="56" customWidth="1"/>
    <col min="9526" max="9717" width="49.5" style="56"/>
    <col min="9718" max="9718" width="0" style="56" hidden="1" customWidth="1"/>
    <col min="9719" max="9719" width="18.6640625" style="56" customWidth="1"/>
    <col min="9720" max="9720" width="77" style="56" customWidth="1"/>
    <col min="9721" max="9721" width="23.5" style="56" bestFit="1" customWidth="1"/>
    <col min="9722" max="9722" width="13.5" style="56" bestFit="1" customWidth="1"/>
    <col min="9723" max="9723" width="13.1640625" style="56" bestFit="1" customWidth="1"/>
    <col min="9724" max="9724" width="9.5" style="56" customWidth="1"/>
    <col min="9725" max="9733" width="0" style="56" hidden="1" customWidth="1"/>
    <col min="9734" max="9734" width="30.5" style="56" customWidth="1"/>
    <col min="9735" max="9735" width="18" style="56" customWidth="1"/>
    <col min="9736" max="9740" width="10.6640625" style="56" customWidth="1"/>
    <col min="9741" max="9745" width="0" style="56" hidden="1" customWidth="1"/>
    <col min="9746" max="9774" width="18" style="56" customWidth="1"/>
    <col min="9775" max="9781" width="10.6640625" style="56" customWidth="1"/>
    <col min="9782" max="9973" width="49.5" style="56"/>
    <col min="9974" max="9974" width="0" style="56" hidden="1" customWidth="1"/>
    <col min="9975" max="9975" width="18.6640625" style="56" customWidth="1"/>
    <col min="9976" max="9976" width="77" style="56" customWidth="1"/>
    <col min="9977" max="9977" width="23.5" style="56" bestFit="1" customWidth="1"/>
    <col min="9978" max="9978" width="13.5" style="56" bestFit="1" customWidth="1"/>
    <col min="9979" max="9979" width="13.1640625" style="56" bestFit="1" customWidth="1"/>
    <col min="9980" max="9980" width="9.5" style="56" customWidth="1"/>
    <col min="9981" max="9989" width="0" style="56" hidden="1" customWidth="1"/>
    <col min="9990" max="9990" width="30.5" style="56" customWidth="1"/>
    <col min="9991" max="9991" width="18" style="56" customWidth="1"/>
    <col min="9992" max="9996" width="10.6640625" style="56" customWidth="1"/>
    <col min="9997" max="10001" width="0" style="56" hidden="1" customWidth="1"/>
    <col min="10002" max="10030" width="18" style="56" customWidth="1"/>
    <col min="10031" max="10037" width="10.6640625" style="56" customWidth="1"/>
    <col min="10038" max="10229" width="49.5" style="56"/>
    <col min="10230" max="10230" width="0" style="56" hidden="1" customWidth="1"/>
    <col min="10231" max="10231" width="18.6640625" style="56" customWidth="1"/>
    <col min="10232" max="10232" width="77" style="56" customWidth="1"/>
    <col min="10233" max="10233" width="23.5" style="56" bestFit="1" customWidth="1"/>
    <col min="10234" max="10234" width="13.5" style="56" bestFit="1" customWidth="1"/>
    <col min="10235" max="10235" width="13.1640625" style="56" bestFit="1" customWidth="1"/>
    <col min="10236" max="10236" width="9.5" style="56" customWidth="1"/>
    <col min="10237" max="10245" width="0" style="56" hidden="1" customWidth="1"/>
    <col min="10246" max="10246" width="30.5" style="56" customWidth="1"/>
    <col min="10247" max="10247" width="18" style="56" customWidth="1"/>
    <col min="10248" max="10252" width="10.6640625" style="56" customWidth="1"/>
    <col min="10253" max="10257" width="0" style="56" hidden="1" customWidth="1"/>
    <col min="10258" max="10286" width="18" style="56" customWidth="1"/>
    <col min="10287" max="10293" width="10.6640625" style="56" customWidth="1"/>
    <col min="10294" max="10485" width="49.5" style="56"/>
    <col min="10486" max="10486" width="0" style="56" hidden="1" customWidth="1"/>
    <col min="10487" max="10487" width="18.6640625" style="56" customWidth="1"/>
    <col min="10488" max="10488" width="77" style="56" customWidth="1"/>
    <col min="10489" max="10489" width="23.5" style="56" bestFit="1" customWidth="1"/>
    <col min="10490" max="10490" width="13.5" style="56" bestFit="1" customWidth="1"/>
    <col min="10491" max="10491" width="13.1640625" style="56" bestFit="1" customWidth="1"/>
    <col min="10492" max="10492" width="9.5" style="56" customWidth="1"/>
    <col min="10493" max="10501" width="0" style="56" hidden="1" customWidth="1"/>
    <col min="10502" max="10502" width="30.5" style="56" customWidth="1"/>
    <col min="10503" max="10503" width="18" style="56" customWidth="1"/>
    <col min="10504" max="10508" width="10.6640625" style="56" customWidth="1"/>
    <col min="10509" max="10513" width="0" style="56" hidden="1" customWidth="1"/>
    <col min="10514" max="10542" width="18" style="56" customWidth="1"/>
    <col min="10543" max="10549" width="10.6640625" style="56" customWidth="1"/>
    <col min="10550" max="10741" width="49.5" style="56"/>
    <col min="10742" max="10742" width="0" style="56" hidden="1" customWidth="1"/>
    <col min="10743" max="10743" width="18.6640625" style="56" customWidth="1"/>
    <col min="10744" max="10744" width="77" style="56" customWidth="1"/>
    <col min="10745" max="10745" width="23.5" style="56" bestFit="1" customWidth="1"/>
    <col min="10746" max="10746" width="13.5" style="56" bestFit="1" customWidth="1"/>
    <col min="10747" max="10747" width="13.1640625" style="56" bestFit="1" customWidth="1"/>
    <col min="10748" max="10748" width="9.5" style="56" customWidth="1"/>
    <col min="10749" max="10757" width="0" style="56" hidden="1" customWidth="1"/>
    <col min="10758" max="10758" width="30.5" style="56" customWidth="1"/>
    <col min="10759" max="10759" width="18" style="56" customWidth="1"/>
    <col min="10760" max="10764" width="10.6640625" style="56" customWidth="1"/>
    <col min="10765" max="10769" width="0" style="56" hidden="1" customWidth="1"/>
    <col min="10770" max="10798" width="18" style="56" customWidth="1"/>
    <col min="10799" max="10805" width="10.6640625" style="56" customWidth="1"/>
    <col min="10806" max="10997" width="49.5" style="56"/>
    <col min="10998" max="10998" width="0" style="56" hidden="1" customWidth="1"/>
    <col min="10999" max="10999" width="18.6640625" style="56" customWidth="1"/>
    <col min="11000" max="11000" width="77" style="56" customWidth="1"/>
    <col min="11001" max="11001" width="23.5" style="56" bestFit="1" customWidth="1"/>
    <col min="11002" max="11002" width="13.5" style="56" bestFit="1" customWidth="1"/>
    <col min="11003" max="11003" width="13.1640625" style="56" bestFit="1" customWidth="1"/>
    <col min="11004" max="11004" width="9.5" style="56" customWidth="1"/>
    <col min="11005" max="11013" width="0" style="56" hidden="1" customWidth="1"/>
    <col min="11014" max="11014" width="30.5" style="56" customWidth="1"/>
    <col min="11015" max="11015" width="18" style="56" customWidth="1"/>
    <col min="11016" max="11020" width="10.6640625" style="56" customWidth="1"/>
    <col min="11021" max="11025" width="0" style="56" hidden="1" customWidth="1"/>
    <col min="11026" max="11054" width="18" style="56" customWidth="1"/>
    <col min="11055" max="11061" width="10.6640625" style="56" customWidth="1"/>
    <col min="11062" max="11253" width="49.5" style="56"/>
    <col min="11254" max="11254" width="0" style="56" hidden="1" customWidth="1"/>
    <col min="11255" max="11255" width="18.6640625" style="56" customWidth="1"/>
    <col min="11256" max="11256" width="77" style="56" customWidth="1"/>
    <col min="11257" max="11257" width="23.5" style="56" bestFit="1" customWidth="1"/>
    <col min="11258" max="11258" width="13.5" style="56" bestFit="1" customWidth="1"/>
    <col min="11259" max="11259" width="13.1640625" style="56" bestFit="1" customWidth="1"/>
    <col min="11260" max="11260" width="9.5" style="56" customWidth="1"/>
    <col min="11261" max="11269" width="0" style="56" hidden="1" customWidth="1"/>
    <col min="11270" max="11270" width="30.5" style="56" customWidth="1"/>
    <col min="11271" max="11271" width="18" style="56" customWidth="1"/>
    <col min="11272" max="11276" width="10.6640625" style="56" customWidth="1"/>
    <col min="11277" max="11281" width="0" style="56" hidden="1" customWidth="1"/>
    <col min="11282" max="11310" width="18" style="56" customWidth="1"/>
    <col min="11311" max="11317" width="10.6640625" style="56" customWidth="1"/>
    <col min="11318" max="11509" width="49.5" style="56"/>
    <col min="11510" max="11510" width="0" style="56" hidden="1" customWidth="1"/>
    <col min="11511" max="11511" width="18.6640625" style="56" customWidth="1"/>
    <col min="11512" max="11512" width="77" style="56" customWidth="1"/>
    <col min="11513" max="11513" width="23.5" style="56" bestFit="1" customWidth="1"/>
    <col min="11514" max="11514" width="13.5" style="56" bestFit="1" customWidth="1"/>
    <col min="11515" max="11515" width="13.1640625" style="56" bestFit="1" customWidth="1"/>
    <col min="11516" max="11516" width="9.5" style="56" customWidth="1"/>
    <col min="11517" max="11525" width="0" style="56" hidden="1" customWidth="1"/>
    <col min="11526" max="11526" width="30.5" style="56" customWidth="1"/>
    <col min="11527" max="11527" width="18" style="56" customWidth="1"/>
    <col min="11528" max="11532" width="10.6640625" style="56" customWidth="1"/>
    <col min="11533" max="11537" width="0" style="56" hidden="1" customWidth="1"/>
    <col min="11538" max="11566" width="18" style="56" customWidth="1"/>
    <col min="11567" max="11573" width="10.6640625" style="56" customWidth="1"/>
    <col min="11574" max="11765" width="49.5" style="56"/>
    <col min="11766" max="11766" width="0" style="56" hidden="1" customWidth="1"/>
    <col min="11767" max="11767" width="18.6640625" style="56" customWidth="1"/>
    <col min="11768" max="11768" width="77" style="56" customWidth="1"/>
    <col min="11769" max="11769" width="23.5" style="56" bestFit="1" customWidth="1"/>
    <col min="11770" max="11770" width="13.5" style="56" bestFit="1" customWidth="1"/>
    <col min="11771" max="11771" width="13.1640625" style="56" bestFit="1" customWidth="1"/>
    <col min="11772" max="11772" width="9.5" style="56" customWidth="1"/>
    <col min="11773" max="11781" width="0" style="56" hidden="1" customWidth="1"/>
    <col min="11782" max="11782" width="30.5" style="56" customWidth="1"/>
    <col min="11783" max="11783" width="18" style="56" customWidth="1"/>
    <col min="11784" max="11788" width="10.6640625" style="56" customWidth="1"/>
    <col min="11789" max="11793" width="0" style="56" hidden="1" customWidth="1"/>
    <col min="11794" max="11822" width="18" style="56" customWidth="1"/>
    <col min="11823" max="11829" width="10.6640625" style="56" customWidth="1"/>
    <col min="11830" max="12021" width="49.5" style="56"/>
    <col min="12022" max="12022" width="0" style="56" hidden="1" customWidth="1"/>
    <col min="12023" max="12023" width="18.6640625" style="56" customWidth="1"/>
    <col min="12024" max="12024" width="77" style="56" customWidth="1"/>
    <col min="12025" max="12025" width="23.5" style="56" bestFit="1" customWidth="1"/>
    <col min="12026" max="12026" width="13.5" style="56" bestFit="1" customWidth="1"/>
    <col min="12027" max="12027" width="13.1640625" style="56" bestFit="1" customWidth="1"/>
    <col min="12028" max="12028" width="9.5" style="56" customWidth="1"/>
    <col min="12029" max="12037" width="0" style="56" hidden="1" customWidth="1"/>
    <col min="12038" max="12038" width="30.5" style="56" customWidth="1"/>
    <col min="12039" max="12039" width="18" style="56" customWidth="1"/>
    <col min="12040" max="12044" width="10.6640625" style="56" customWidth="1"/>
    <col min="12045" max="12049" width="0" style="56" hidden="1" customWidth="1"/>
    <col min="12050" max="12078" width="18" style="56" customWidth="1"/>
    <col min="12079" max="12085" width="10.6640625" style="56" customWidth="1"/>
    <col min="12086" max="12277" width="49.5" style="56"/>
    <col min="12278" max="12278" width="0" style="56" hidden="1" customWidth="1"/>
    <col min="12279" max="12279" width="18.6640625" style="56" customWidth="1"/>
    <col min="12280" max="12280" width="77" style="56" customWidth="1"/>
    <col min="12281" max="12281" width="23.5" style="56" bestFit="1" customWidth="1"/>
    <col min="12282" max="12282" width="13.5" style="56" bestFit="1" customWidth="1"/>
    <col min="12283" max="12283" width="13.1640625" style="56" bestFit="1" customWidth="1"/>
    <col min="12284" max="12284" width="9.5" style="56" customWidth="1"/>
    <col min="12285" max="12293" width="0" style="56" hidden="1" customWidth="1"/>
    <col min="12294" max="12294" width="30.5" style="56" customWidth="1"/>
    <col min="12295" max="12295" width="18" style="56" customWidth="1"/>
    <col min="12296" max="12300" width="10.6640625" style="56" customWidth="1"/>
    <col min="12301" max="12305" width="0" style="56" hidden="1" customWidth="1"/>
    <col min="12306" max="12334" width="18" style="56" customWidth="1"/>
    <col min="12335" max="12341" width="10.6640625" style="56" customWidth="1"/>
    <col min="12342" max="12533" width="49.5" style="56"/>
    <col min="12534" max="12534" width="0" style="56" hidden="1" customWidth="1"/>
    <col min="12535" max="12535" width="18.6640625" style="56" customWidth="1"/>
    <col min="12536" max="12536" width="77" style="56" customWidth="1"/>
    <col min="12537" max="12537" width="23.5" style="56" bestFit="1" customWidth="1"/>
    <col min="12538" max="12538" width="13.5" style="56" bestFit="1" customWidth="1"/>
    <col min="12539" max="12539" width="13.1640625" style="56" bestFit="1" customWidth="1"/>
    <col min="12540" max="12540" width="9.5" style="56" customWidth="1"/>
    <col min="12541" max="12549" width="0" style="56" hidden="1" customWidth="1"/>
    <col min="12550" max="12550" width="30.5" style="56" customWidth="1"/>
    <col min="12551" max="12551" width="18" style="56" customWidth="1"/>
    <col min="12552" max="12556" width="10.6640625" style="56" customWidth="1"/>
    <col min="12557" max="12561" width="0" style="56" hidden="1" customWidth="1"/>
    <col min="12562" max="12590" width="18" style="56" customWidth="1"/>
    <col min="12591" max="12597" width="10.6640625" style="56" customWidth="1"/>
    <col min="12598" max="12789" width="49.5" style="56"/>
    <col min="12790" max="12790" width="0" style="56" hidden="1" customWidth="1"/>
    <col min="12791" max="12791" width="18.6640625" style="56" customWidth="1"/>
    <col min="12792" max="12792" width="77" style="56" customWidth="1"/>
    <col min="12793" max="12793" width="23.5" style="56" bestFit="1" customWidth="1"/>
    <col min="12794" max="12794" width="13.5" style="56" bestFit="1" customWidth="1"/>
    <col min="12795" max="12795" width="13.1640625" style="56" bestFit="1" customWidth="1"/>
    <col min="12796" max="12796" width="9.5" style="56" customWidth="1"/>
    <col min="12797" max="12805" width="0" style="56" hidden="1" customWidth="1"/>
    <col min="12806" max="12806" width="30.5" style="56" customWidth="1"/>
    <col min="12807" max="12807" width="18" style="56" customWidth="1"/>
    <col min="12808" max="12812" width="10.6640625" style="56" customWidth="1"/>
    <col min="12813" max="12817" width="0" style="56" hidden="1" customWidth="1"/>
    <col min="12818" max="12846" width="18" style="56" customWidth="1"/>
    <col min="12847" max="12853" width="10.6640625" style="56" customWidth="1"/>
    <col min="12854" max="13045" width="49.5" style="56"/>
    <col min="13046" max="13046" width="0" style="56" hidden="1" customWidth="1"/>
    <col min="13047" max="13047" width="18.6640625" style="56" customWidth="1"/>
    <col min="13048" max="13048" width="77" style="56" customWidth="1"/>
    <col min="13049" max="13049" width="23.5" style="56" bestFit="1" customWidth="1"/>
    <col min="13050" max="13050" width="13.5" style="56" bestFit="1" customWidth="1"/>
    <col min="13051" max="13051" width="13.1640625" style="56" bestFit="1" customWidth="1"/>
    <col min="13052" max="13052" width="9.5" style="56" customWidth="1"/>
    <col min="13053" max="13061" width="0" style="56" hidden="1" customWidth="1"/>
    <col min="13062" max="13062" width="30.5" style="56" customWidth="1"/>
    <col min="13063" max="13063" width="18" style="56" customWidth="1"/>
    <col min="13064" max="13068" width="10.6640625" style="56" customWidth="1"/>
    <col min="13069" max="13073" width="0" style="56" hidden="1" customWidth="1"/>
    <col min="13074" max="13102" width="18" style="56" customWidth="1"/>
    <col min="13103" max="13109" width="10.6640625" style="56" customWidth="1"/>
    <col min="13110" max="13301" width="49.5" style="56"/>
    <col min="13302" max="13302" width="0" style="56" hidden="1" customWidth="1"/>
    <col min="13303" max="13303" width="18.6640625" style="56" customWidth="1"/>
    <col min="13304" max="13304" width="77" style="56" customWidth="1"/>
    <col min="13305" max="13305" width="23.5" style="56" bestFit="1" customWidth="1"/>
    <col min="13306" max="13306" width="13.5" style="56" bestFit="1" customWidth="1"/>
    <col min="13307" max="13307" width="13.1640625" style="56" bestFit="1" customWidth="1"/>
    <col min="13308" max="13308" width="9.5" style="56" customWidth="1"/>
    <col min="13309" max="13317" width="0" style="56" hidden="1" customWidth="1"/>
    <col min="13318" max="13318" width="30.5" style="56" customWidth="1"/>
    <col min="13319" max="13319" width="18" style="56" customWidth="1"/>
    <col min="13320" max="13324" width="10.6640625" style="56" customWidth="1"/>
    <col min="13325" max="13329" width="0" style="56" hidden="1" customWidth="1"/>
    <col min="13330" max="13358" width="18" style="56" customWidth="1"/>
    <col min="13359" max="13365" width="10.6640625" style="56" customWidth="1"/>
    <col min="13366" max="13557" width="49.5" style="56"/>
    <col min="13558" max="13558" width="0" style="56" hidden="1" customWidth="1"/>
    <col min="13559" max="13559" width="18.6640625" style="56" customWidth="1"/>
    <col min="13560" max="13560" width="77" style="56" customWidth="1"/>
    <col min="13561" max="13561" width="23.5" style="56" bestFit="1" customWidth="1"/>
    <col min="13562" max="13562" width="13.5" style="56" bestFit="1" customWidth="1"/>
    <col min="13563" max="13563" width="13.1640625" style="56" bestFit="1" customWidth="1"/>
    <col min="13564" max="13564" width="9.5" style="56" customWidth="1"/>
    <col min="13565" max="13573" width="0" style="56" hidden="1" customWidth="1"/>
    <col min="13574" max="13574" width="30.5" style="56" customWidth="1"/>
    <col min="13575" max="13575" width="18" style="56" customWidth="1"/>
    <col min="13576" max="13580" width="10.6640625" style="56" customWidth="1"/>
    <col min="13581" max="13585" width="0" style="56" hidden="1" customWidth="1"/>
    <col min="13586" max="13614" width="18" style="56" customWidth="1"/>
    <col min="13615" max="13621" width="10.6640625" style="56" customWidth="1"/>
    <col min="13622" max="13813" width="49.5" style="56"/>
    <col min="13814" max="13814" width="0" style="56" hidden="1" customWidth="1"/>
    <col min="13815" max="13815" width="18.6640625" style="56" customWidth="1"/>
    <col min="13816" max="13816" width="77" style="56" customWidth="1"/>
    <col min="13817" max="13817" width="23.5" style="56" bestFit="1" customWidth="1"/>
    <col min="13818" max="13818" width="13.5" style="56" bestFit="1" customWidth="1"/>
    <col min="13819" max="13819" width="13.1640625" style="56" bestFit="1" customWidth="1"/>
    <col min="13820" max="13820" width="9.5" style="56" customWidth="1"/>
    <col min="13821" max="13829" width="0" style="56" hidden="1" customWidth="1"/>
    <col min="13830" max="13830" width="30.5" style="56" customWidth="1"/>
    <col min="13831" max="13831" width="18" style="56" customWidth="1"/>
    <col min="13832" max="13836" width="10.6640625" style="56" customWidth="1"/>
    <col min="13837" max="13841" width="0" style="56" hidden="1" customWidth="1"/>
    <col min="13842" max="13870" width="18" style="56" customWidth="1"/>
    <col min="13871" max="13877" width="10.6640625" style="56" customWidth="1"/>
    <col min="13878" max="14069" width="49.5" style="56"/>
    <col min="14070" max="14070" width="0" style="56" hidden="1" customWidth="1"/>
    <col min="14071" max="14071" width="18.6640625" style="56" customWidth="1"/>
    <col min="14072" max="14072" width="77" style="56" customWidth="1"/>
    <col min="14073" max="14073" width="23.5" style="56" bestFit="1" customWidth="1"/>
    <col min="14074" max="14074" width="13.5" style="56" bestFit="1" customWidth="1"/>
    <col min="14075" max="14075" width="13.1640625" style="56" bestFit="1" customWidth="1"/>
    <col min="14076" max="14076" width="9.5" style="56" customWidth="1"/>
    <col min="14077" max="14085" width="0" style="56" hidden="1" customWidth="1"/>
    <col min="14086" max="14086" width="30.5" style="56" customWidth="1"/>
    <col min="14087" max="14087" width="18" style="56" customWidth="1"/>
    <col min="14088" max="14092" width="10.6640625" style="56" customWidth="1"/>
    <col min="14093" max="14097" width="0" style="56" hidden="1" customWidth="1"/>
    <col min="14098" max="14126" width="18" style="56" customWidth="1"/>
    <col min="14127" max="14133" width="10.6640625" style="56" customWidth="1"/>
    <col min="14134" max="14325" width="49.5" style="56"/>
    <col min="14326" max="14326" width="0" style="56" hidden="1" customWidth="1"/>
    <col min="14327" max="14327" width="18.6640625" style="56" customWidth="1"/>
    <col min="14328" max="14328" width="77" style="56" customWidth="1"/>
    <col min="14329" max="14329" width="23.5" style="56" bestFit="1" customWidth="1"/>
    <col min="14330" max="14330" width="13.5" style="56" bestFit="1" customWidth="1"/>
    <col min="14331" max="14331" width="13.1640625" style="56" bestFit="1" customWidth="1"/>
    <col min="14332" max="14332" width="9.5" style="56" customWidth="1"/>
    <col min="14333" max="14341" width="0" style="56" hidden="1" customWidth="1"/>
    <col min="14342" max="14342" width="30.5" style="56" customWidth="1"/>
    <col min="14343" max="14343" width="18" style="56" customWidth="1"/>
    <col min="14344" max="14348" width="10.6640625" style="56" customWidth="1"/>
    <col min="14349" max="14353" width="0" style="56" hidden="1" customWidth="1"/>
    <col min="14354" max="14382" width="18" style="56" customWidth="1"/>
    <col min="14383" max="14389" width="10.6640625" style="56" customWidth="1"/>
    <col min="14390" max="14581" width="49.5" style="56"/>
    <col min="14582" max="14582" width="0" style="56" hidden="1" customWidth="1"/>
    <col min="14583" max="14583" width="18.6640625" style="56" customWidth="1"/>
    <col min="14584" max="14584" width="77" style="56" customWidth="1"/>
    <col min="14585" max="14585" width="23.5" style="56" bestFit="1" customWidth="1"/>
    <col min="14586" max="14586" width="13.5" style="56" bestFit="1" customWidth="1"/>
    <col min="14587" max="14587" width="13.1640625" style="56" bestFit="1" customWidth="1"/>
    <col min="14588" max="14588" width="9.5" style="56" customWidth="1"/>
    <col min="14589" max="14597" width="0" style="56" hidden="1" customWidth="1"/>
    <col min="14598" max="14598" width="30.5" style="56" customWidth="1"/>
    <col min="14599" max="14599" width="18" style="56" customWidth="1"/>
    <col min="14600" max="14604" width="10.6640625" style="56" customWidth="1"/>
    <col min="14605" max="14609" width="0" style="56" hidden="1" customWidth="1"/>
    <col min="14610" max="14638" width="18" style="56" customWidth="1"/>
    <col min="14639" max="14645" width="10.6640625" style="56" customWidth="1"/>
    <col min="14646" max="14837" width="49.5" style="56"/>
    <col min="14838" max="14838" width="0" style="56" hidden="1" customWidth="1"/>
    <col min="14839" max="14839" width="18.6640625" style="56" customWidth="1"/>
    <col min="14840" max="14840" width="77" style="56" customWidth="1"/>
    <col min="14841" max="14841" width="23.5" style="56" bestFit="1" customWidth="1"/>
    <col min="14842" max="14842" width="13.5" style="56" bestFit="1" customWidth="1"/>
    <col min="14843" max="14843" width="13.1640625" style="56" bestFit="1" customWidth="1"/>
    <col min="14844" max="14844" width="9.5" style="56" customWidth="1"/>
    <col min="14845" max="14853" width="0" style="56" hidden="1" customWidth="1"/>
    <col min="14854" max="14854" width="30.5" style="56" customWidth="1"/>
    <col min="14855" max="14855" width="18" style="56" customWidth="1"/>
    <col min="14856" max="14860" width="10.6640625" style="56" customWidth="1"/>
    <col min="14861" max="14865" width="0" style="56" hidden="1" customWidth="1"/>
    <col min="14866" max="14894" width="18" style="56" customWidth="1"/>
    <col min="14895" max="14901" width="10.6640625" style="56" customWidth="1"/>
    <col min="14902" max="15093" width="49.5" style="56"/>
    <col min="15094" max="15094" width="0" style="56" hidden="1" customWidth="1"/>
    <col min="15095" max="15095" width="18.6640625" style="56" customWidth="1"/>
    <col min="15096" max="15096" width="77" style="56" customWidth="1"/>
    <col min="15097" max="15097" width="23.5" style="56" bestFit="1" customWidth="1"/>
    <col min="15098" max="15098" width="13.5" style="56" bestFit="1" customWidth="1"/>
    <col min="15099" max="15099" width="13.1640625" style="56" bestFit="1" customWidth="1"/>
    <col min="15100" max="15100" width="9.5" style="56" customWidth="1"/>
    <col min="15101" max="15109" width="0" style="56" hidden="1" customWidth="1"/>
    <col min="15110" max="15110" width="30.5" style="56" customWidth="1"/>
    <col min="15111" max="15111" width="18" style="56" customWidth="1"/>
    <col min="15112" max="15116" width="10.6640625" style="56" customWidth="1"/>
    <col min="15117" max="15121" width="0" style="56" hidden="1" customWidth="1"/>
    <col min="15122" max="15150" width="18" style="56" customWidth="1"/>
    <col min="15151" max="15157" width="10.6640625" style="56" customWidth="1"/>
    <col min="15158" max="15349" width="49.5" style="56"/>
    <col min="15350" max="15350" width="0" style="56" hidden="1" customWidth="1"/>
    <col min="15351" max="15351" width="18.6640625" style="56" customWidth="1"/>
    <col min="15352" max="15352" width="77" style="56" customWidth="1"/>
    <col min="15353" max="15353" width="23.5" style="56" bestFit="1" customWidth="1"/>
    <col min="15354" max="15354" width="13.5" style="56" bestFit="1" customWidth="1"/>
    <col min="15355" max="15355" width="13.1640625" style="56" bestFit="1" customWidth="1"/>
    <col min="15356" max="15356" width="9.5" style="56" customWidth="1"/>
    <col min="15357" max="15365" width="0" style="56" hidden="1" customWidth="1"/>
    <col min="15366" max="15366" width="30.5" style="56" customWidth="1"/>
    <col min="15367" max="15367" width="18" style="56" customWidth="1"/>
    <col min="15368" max="15372" width="10.6640625" style="56" customWidth="1"/>
    <col min="15373" max="15377" width="0" style="56" hidden="1" customWidth="1"/>
    <col min="15378" max="15406" width="18" style="56" customWidth="1"/>
    <col min="15407" max="15413" width="10.6640625" style="56" customWidth="1"/>
    <col min="15414" max="15605" width="49.5" style="56"/>
    <col min="15606" max="15606" width="0" style="56" hidden="1" customWidth="1"/>
    <col min="15607" max="15607" width="18.6640625" style="56" customWidth="1"/>
    <col min="15608" max="15608" width="77" style="56" customWidth="1"/>
    <col min="15609" max="15609" width="23.5" style="56" bestFit="1" customWidth="1"/>
    <col min="15610" max="15610" width="13.5" style="56" bestFit="1" customWidth="1"/>
    <col min="15611" max="15611" width="13.1640625" style="56" bestFit="1" customWidth="1"/>
    <col min="15612" max="15612" width="9.5" style="56" customWidth="1"/>
    <col min="15613" max="15621" width="0" style="56" hidden="1" customWidth="1"/>
    <col min="15622" max="15622" width="30.5" style="56" customWidth="1"/>
    <col min="15623" max="15623" width="18" style="56" customWidth="1"/>
    <col min="15624" max="15628" width="10.6640625" style="56" customWidth="1"/>
    <col min="15629" max="15633" width="0" style="56" hidden="1" customWidth="1"/>
    <col min="15634" max="15662" width="18" style="56" customWidth="1"/>
    <col min="15663" max="15669" width="10.6640625" style="56" customWidth="1"/>
    <col min="15670" max="15861" width="49.5" style="56"/>
    <col min="15862" max="15862" width="0" style="56" hidden="1" customWidth="1"/>
    <col min="15863" max="15863" width="18.6640625" style="56" customWidth="1"/>
    <col min="15864" max="15864" width="77" style="56" customWidth="1"/>
    <col min="15865" max="15865" width="23.5" style="56" bestFit="1" customWidth="1"/>
    <col min="15866" max="15866" width="13.5" style="56" bestFit="1" customWidth="1"/>
    <col min="15867" max="15867" width="13.1640625" style="56" bestFit="1" customWidth="1"/>
    <col min="15868" max="15868" width="9.5" style="56" customWidth="1"/>
    <col min="15869" max="15877" width="0" style="56" hidden="1" customWidth="1"/>
    <col min="15878" max="15878" width="30.5" style="56" customWidth="1"/>
    <col min="15879" max="15879" width="18" style="56" customWidth="1"/>
    <col min="15880" max="15884" width="10.6640625" style="56" customWidth="1"/>
    <col min="15885" max="15889" width="0" style="56" hidden="1" customWidth="1"/>
    <col min="15890" max="15918" width="18" style="56" customWidth="1"/>
    <col min="15919" max="15925" width="10.6640625" style="56" customWidth="1"/>
    <col min="15926" max="16117" width="49.5" style="56"/>
    <col min="16118" max="16118" width="0" style="56" hidden="1" customWidth="1"/>
    <col min="16119" max="16119" width="18.6640625" style="56" customWidth="1"/>
    <col min="16120" max="16120" width="77" style="56" customWidth="1"/>
    <col min="16121" max="16121" width="23.5" style="56" bestFit="1" customWidth="1"/>
    <col min="16122" max="16122" width="13.5" style="56" bestFit="1" customWidth="1"/>
    <col min="16123" max="16123" width="13.1640625" style="56" bestFit="1" customWidth="1"/>
    <col min="16124" max="16124" width="9.5" style="56" customWidth="1"/>
    <col min="16125" max="16133" width="0" style="56" hidden="1" customWidth="1"/>
    <col min="16134" max="16134" width="30.5" style="56" customWidth="1"/>
    <col min="16135" max="16135" width="18" style="56" customWidth="1"/>
    <col min="16136" max="16140" width="10.6640625" style="56" customWidth="1"/>
    <col min="16141" max="16145" width="0" style="56" hidden="1" customWidth="1"/>
    <col min="16146" max="16174" width="18" style="56" customWidth="1"/>
    <col min="16175" max="16181" width="10.6640625" style="56" customWidth="1"/>
    <col min="16182" max="16384" width="49.5" style="56"/>
  </cols>
  <sheetData>
    <row r="1" spans="1:46" ht="35" customHeight="1" x14ac:dyDescent="0.2">
      <c r="A1" s="210"/>
      <c r="B1" s="210"/>
      <c r="C1" s="219" t="s">
        <v>267</v>
      </c>
      <c r="D1" s="213"/>
      <c r="E1" s="214"/>
      <c r="H1" s="206" t="s">
        <v>169</v>
      </c>
      <c r="I1" s="206"/>
      <c r="J1" s="206"/>
      <c r="K1" s="206"/>
      <c r="L1" s="206"/>
      <c r="M1" s="206"/>
      <c r="N1" s="206"/>
      <c r="O1" s="206"/>
      <c r="P1" s="206"/>
      <c r="Q1" s="206"/>
    </row>
    <row r="2" spans="1:46" ht="29" customHeight="1" x14ac:dyDescent="0.2">
      <c r="A2" s="210"/>
      <c r="B2" s="210"/>
      <c r="C2" s="220"/>
      <c r="D2" s="215"/>
      <c r="E2" s="216"/>
      <c r="H2" s="206"/>
      <c r="I2" s="206"/>
      <c r="J2" s="206"/>
      <c r="K2" s="206"/>
      <c r="L2" s="206"/>
      <c r="M2" s="206"/>
      <c r="N2" s="206"/>
      <c r="O2" s="206"/>
      <c r="P2" s="206"/>
      <c r="Q2" s="206"/>
    </row>
    <row r="3" spans="1:46" ht="36" customHeight="1" x14ac:dyDescent="0.2">
      <c r="A3" s="210"/>
      <c r="B3" s="210"/>
      <c r="C3" s="221"/>
      <c r="D3" s="217"/>
      <c r="E3" s="218"/>
      <c r="H3" s="206"/>
      <c r="I3" s="206"/>
      <c r="J3" s="206"/>
      <c r="K3" s="206"/>
      <c r="L3" s="206"/>
      <c r="M3" s="206"/>
      <c r="N3" s="206"/>
      <c r="O3" s="206"/>
      <c r="P3" s="206"/>
      <c r="Q3" s="206"/>
    </row>
    <row r="4" spans="1:46" ht="9" customHeight="1" x14ac:dyDescent="0.2">
      <c r="B4" s="57"/>
      <c r="C4" s="125"/>
      <c r="D4" s="149"/>
      <c r="H4" s="206"/>
      <c r="I4" s="206"/>
      <c r="J4" s="206"/>
      <c r="K4" s="206"/>
      <c r="L4" s="206"/>
      <c r="M4" s="206"/>
      <c r="N4" s="206"/>
      <c r="O4" s="206"/>
      <c r="P4" s="206"/>
      <c r="Q4" s="206"/>
    </row>
    <row r="5" spans="1:46" ht="74" customHeight="1" x14ac:dyDescent="0.2">
      <c r="A5" s="67" t="s">
        <v>218</v>
      </c>
      <c r="B5" s="209" t="s">
        <v>219</v>
      </c>
      <c r="C5" s="209"/>
      <c r="D5" s="209"/>
      <c r="E5" s="209"/>
      <c r="H5" s="206"/>
      <c r="I5" s="206"/>
      <c r="J5" s="206"/>
      <c r="K5" s="206"/>
      <c r="L5" s="206"/>
      <c r="M5" s="206"/>
      <c r="N5" s="206"/>
      <c r="O5" s="206"/>
      <c r="P5" s="206"/>
      <c r="Q5" s="206"/>
    </row>
    <row r="6" spans="1:46" ht="28" customHeight="1" x14ac:dyDescent="0.2">
      <c r="A6" s="53" t="s">
        <v>247</v>
      </c>
      <c r="B6" s="53" t="s">
        <v>248</v>
      </c>
      <c r="C6" s="68" t="s">
        <v>153</v>
      </c>
      <c r="D6" s="53" t="s">
        <v>154</v>
      </c>
      <c r="E6" s="127" t="s">
        <v>155</v>
      </c>
      <c r="G6" s="109"/>
      <c r="H6" s="109" t="s">
        <v>160</v>
      </c>
      <c r="I6" s="109" t="s">
        <v>161</v>
      </c>
      <c r="J6" s="109" t="s">
        <v>162</v>
      </c>
      <c r="K6" s="109" t="s">
        <v>163</v>
      </c>
      <c r="L6" s="109" t="s">
        <v>164</v>
      </c>
      <c r="M6" s="54" t="s">
        <v>160</v>
      </c>
      <c r="N6" s="54" t="s">
        <v>161</v>
      </c>
      <c r="O6" s="54" t="s">
        <v>162</v>
      </c>
      <c r="P6" s="54" t="s">
        <v>163</v>
      </c>
      <c r="Q6" s="54" t="s">
        <v>164</v>
      </c>
    </row>
    <row r="7" spans="1:46" s="59" customFormat="1" ht="19" hidden="1" customHeight="1" x14ac:dyDescent="0.2">
      <c r="A7" s="204" t="s">
        <v>253</v>
      </c>
      <c r="B7" s="207" t="s">
        <v>250</v>
      </c>
      <c r="C7" s="155" t="s">
        <v>226</v>
      </c>
      <c r="D7" s="165"/>
      <c r="E7" s="128" t="s">
        <v>170</v>
      </c>
      <c r="F7" s="56"/>
      <c r="G7" s="135"/>
      <c r="H7" s="135">
        <f>FACTURACION!D3</f>
        <v>0</v>
      </c>
      <c r="I7" s="135">
        <f>FACTURACION!C15</f>
        <v>0</v>
      </c>
      <c r="J7" s="135">
        <f>FACTURACION!C27</f>
        <v>0</v>
      </c>
      <c r="K7" s="135">
        <f>FACTURACION!C39</f>
        <v>0</v>
      </c>
      <c r="L7" s="135">
        <f t="shared" ref="L7:L15" si="0">K7</f>
        <v>0</v>
      </c>
      <c r="M7" s="55" t="e">
        <f>IF(M6&gt;0,VLOOKUP(M6,'[1]13'!$A$8:$BD$249,55,0),0)</f>
        <v>#N/A</v>
      </c>
      <c r="N7" s="55" t="e">
        <f>IF(N6&gt;0,VLOOKUP(N6,'[1]13'!$A$8:$BD$249,55,0),0)</f>
        <v>#N/A</v>
      </c>
      <c r="O7" s="55" t="e">
        <f>IF(O6&gt;0,VLOOKUP(O6,'[1]13'!$A$8:$BD$249,55,0),0)</f>
        <v>#N/A</v>
      </c>
      <c r="P7" s="55" t="e">
        <f>IF(P6&gt;0,VLOOKUP(P6,'[1]13'!$A$8:$BD$249,55,0),0)</f>
        <v>#N/A</v>
      </c>
      <c r="Q7" s="55" t="e">
        <f>IF(Q6&gt;0,VLOOKUP(Q6,'[1]13'!$A$8:$BD$249,55,0),0)</f>
        <v>#N/A</v>
      </c>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row>
    <row r="8" spans="1:46" s="59" customFormat="1" ht="17" hidden="1" x14ac:dyDescent="0.2">
      <c r="A8" s="205"/>
      <c r="B8" s="208"/>
      <c r="C8" s="155" t="s">
        <v>227</v>
      </c>
      <c r="D8" s="166"/>
      <c r="E8" s="128" t="s">
        <v>170</v>
      </c>
      <c r="F8" s="56"/>
      <c r="G8" s="135"/>
      <c r="H8" s="135">
        <f>FACTURACION!D3</f>
        <v>0</v>
      </c>
      <c r="I8" s="135">
        <f>FACTURACION!D15</f>
        <v>0</v>
      </c>
      <c r="J8" s="135">
        <f>FACTURACION!D27</f>
        <v>0</v>
      </c>
      <c r="K8" s="135">
        <f>FACTURACION!D39</f>
        <v>0</v>
      </c>
      <c r="L8" s="135">
        <f t="shared" si="0"/>
        <v>0</v>
      </c>
      <c r="M8" s="55" t="e">
        <f>IF(M6&gt;0,VLOOKUP(M6,'[1]14'!$A$8:$BD$249,55,0),0)</f>
        <v>#N/A</v>
      </c>
      <c r="N8" s="55" t="e">
        <f>IF(N6&gt;0,VLOOKUP(N6,'[1]14'!$A$8:$BD$249,55,0),0)</f>
        <v>#N/A</v>
      </c>
      <c r="O8" s="55" t="e">
        <f>IF(O6&gt;0,VLOOKUP(O6,'[1]14'!$A$8:$BD$249,55,0),0)</f>
        <v>#N/A</v>
      </c>
      <c r="P8" s="55" t="e">
        <f>IF(P6&gt;0,VLOOKUP(P6,'[1]14'!$A$8:$BD$249,55,0),0)</f>
        <v>#N/A</v>
      </c>
      <c r="Q8" s="55" t="e">
        <f>IF(Q6&gt;0,VLOOKUP(Q6,'[1]14'!$A$8:$BD$249,55,0),0)</f>
        <v>#N/A</v>
      </c>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row>
    <row r="9" spans="1:46" s="59" customFormat="1" ht="17" hidden="1" x14ac:dyDescent="0.2">
      <c r="A9" s="205"/>
      <c r="B9" s="208"/>
      <c r="C9" s="155" t="s">
        <v>228</v>
      </c>
      <c r="D9" s="166"/>
      <c r="E9" s="128" t="s">
        <v>170</v>
      </c>
      <c r="F9" s="56"/>
      <c r="G9" s="135"/>
      <c r="H9" s="135">
        <f>FACTURACION!J3</f>
        <v>0</v>
      </c>
      <c r="I9" s="135">
        <f>FACTURACION!J15</f>
        <v>0</v>
      </c>
      <c r="J9" s="135">
        <f>FACTURACION!J27</f>
        <v>0</v>
      </c>
      <c r="K9" s="135">
        <f>FACTURACION!J39</f>
        <v>0</v>
      </c>
      <c r="L9" s="135">
        <f t="shared" si="0"/>
        <v>0</v>
      </c>
      <c r="M9" s="55" t="e">
        <f>IF(M6&gt;0,VLOOKUP(M6,'[1]15'!$A$8:$BD$249,55,0),0)</f>
        <v>#N/A</v>
      </c>
      <c r="N9" s="55" t="e">
        <f>IF(N6&gt;0,VLOOKUP(N6,'[1]15'!$A$8:$BD$249,55,0),0)</f>
        <v>#N/A</v>
      </c>
      <c r="O9" s="55" t="e">
        <f>IF(O6&gt;0,VLOOKUP(O6,'[1]15'!$A$8:$BD$249,55,0),0)</f>
        <v>#N/A</v>
      </c>
      <c r="P9" s="55" t="e">
        <f>IF(P6&gt;0,VLOOKUP(P6,'[1]15'!$A$8:$BD$249,55,0),0)</f>
        <v>#N/A</v>
      </c>
      <c r="Q9" s="55" t="e">
        <f>IF(Q6&gt;0,VLOOKUP(Q6,'[1]15'!$A$8:$BD$249,55,0),0)</f>
        <v>#N/A</v>
      </c>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row>
    <row r="10" spans="1:46" s="59" customFormat="1" ht="17" hidden="1" x14ac:dyDescent="0.2">
      <c r="A10" s="205"/>
      <c r="B10" s="208"/>
      <c r="C10" s="155" t="s">
        <v>229</v>
      </c>
      <c r="D10" s="166"/>
      <c r="E10" s="128" t="s">
        <v>170</v>
      </c>
      <c r="F10" s="56"/>
      <c r="G10" s="135"/>
      <c r="H10" s="135">
        <f>FACTURACION!C4</f>
        <v>0</v>
      </c>
      <c r="I10" s="135">
        <f>FACTURACION!C16</f>
        <v>0</v>
      </c>
      <c r="J10" s="135">
        <f>FACTURACION!C28</f>
        <v>0</v>
      </c>
      <c r="K10" s="135">
        <f>FACTURACION!C40</f>
        <v>0</v>
      </c>
      <c r="L10" s="135">
        <f t="shared" si="0"/>
        <v>0</v>
      </c>
      <c r="M10" s="55" t="e">
        <f>IF(M6&gt;0,VLOOKUP(M6,'[1]16'!$A$8:$BD$249,55,0),0)</f>
        <v>#N/A</v>
      </c>
      <c r="N10" s="55" t="e">
        <f>IF(N6&gt;0,VLOOKUP(N6,'[1]16'!$A$8:$BD$249,55,0),0)</f>
        <v>#N/A</v>
      </c>
      <c r="O10" s="55" t="e">
        <f>IF(O6&gt;0,VLOOKUP(O6,'[1]16'!$A$8:$BD$249,55,0),0)</f>
        <v>#N/A</v>
      </c>
      <c r="P10" s="55" t="e">
        <f>IF(P6&gt;0,VLOOKUP(P6,'[1]16'!$A$8:$BD$249,55,0),0)</f>
        <v>#N/A</v>
      </c>
      <c r="Q10" s="55" t="e">
        <f>IF(Q6&gt;0,VLOOKUP(Q6,'[1]16'!$A$8:$BD$249,55,0),0)</f>
        <v>#N/A</v>
      </c>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row>
    <row r="11" spans="1:46" s="59" customFormat="1" ht="17" hidden="1" x14ac:dyDescent="0.2">
      <c r="A11" s="205"/>
      <c r="B11" s="208"/>
      <c r="C11" s="155" t="s">
        <v>230</v>
      </c>
      <c r="D11" s="166"/>
      <c r="E11" s="128" t="s">
        <v>170</v>
      </c>
      <c r="F11" s="56"/>
      <c r="G11" s="135"/>
      <c r="H11" s="135">
        <f>FACTURACION!D4</f>
        <v>0</v>
      </c>
      <c r="I11" s="135">
        <f>FACTURACION!D16</f>
        <v>0</v>
      </c>
      <c r="J11" s="135">
        <f>FACTURACION!D28</f>
        <v>0</v>
      </c>
      <c r="K11" s="135">
        <f>FACTURACION!D40</f>
        <v>0</v>
      </c>
      <c r="L11" s="135">
        <f t="shared" si="0"/>
        <v>0</v>
      </c>
      <c r="M11" s="55" t="e">
        <f>IF(M6&gt;0,VLOOKUP(M6,'[1]17'!$A$8:$BD$249,55,0),0)</f>
        <v>#N/A</v>
      </c>
      <c r="N11" s="55" t="e">
        <f>IF(N6&gt;0,VLOOKUP(N6,'[1]17'!$A$8:$BD$249,55,0),0)</f>
        <v>#N/A</v>
      </c>
      <c r="O11" s="55" t="e">
        <f>IF(O6&gt;0,VLOOKUP(O6,'[1]17'!$A$8:$BD$249,55,0),0)</f>
        <v>#N/A</v>
      </c>
      <c r="P11" s="55" t="e">
        <f>IF(P6&gt;0,VLOOKUP(P6,'[1]17'!$A$8:$BD$249,55,0),0)</f>
        <v>#N/A</v>
      </c>
      <c r="Q11" s="55" t="e">
        <f>IF(Q6&gt;0,VLOOKUP(Q6,'[1]17'!$A$8:$BD$249,55,0),0)</f>
        <v>#N/A</v>
      </c>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row>
    <row r="12" spans="1:46" s="59" customFormat="1" ht="17" hidden="1" x14ac:dyDescent="0.2">
      <c r="A12" s="205"/>
      <c r="B12" s="208"/>
      <c r="C12" s="155" t="s">
        <v>231</v>
      </c>
      <c r="D12" s="166"/>
      <c r="E12" s="128" t="s">
        <v>170</v>
      </c>
      <c r="F12" s="56"/>
      <c r="G12" s="135"/>
      <c r="H12" s="135">
        <f>FACTURACION!J4</f>
        <v>0</v>
      </c>
      <c r="I12" s="135">
        <f>FACTURACION!J16</f>
        <v>0</v>
      </c>
      <c r="J12" s="135">
        <f>FACTURACION!J28</f>
        <v>0</v>
      </c>
      <c r="K12" s="135">
        <f>FACTURACION!J40</f>
        <v>0</v>
      </c>
      <c r="L12" s="135">
        <f t="shared" si="0"/>
        <v>0</v>
      </c>
      <c r="M12" s="55" t="e">
        <f>IF(M6&gt;0,VLOOKUP(M6,'[1]18'!$A$8:$BD$249,55,0),0)</f>
        <v>#N/A</v>
      </c>
      <c r="N12" s="55" t="e">
        <f>IF(N6&gt;0,VLOOKUP(N6,'[1]18'!$A$8:$BD$249,55,0),0)</f>
        <v>#N/A</v>
      </c>
      <c r="O12" s="55" t="e">
        <f>IF(O6&gt;0,VLOOKUP(O6,'[1]18'!$A$8:$BD$249,55,0),0)</f>
        <v>#N/A</v>
      </c>
      <c r="P12" s="55" t="e">
        <f>IF(P6&gt;0,VLOOKUP(P6,'[1]18'!$A$8:$BD$249,55,0),0)</f>
        <v>#N/A</v>
      </c>
      <c r="Q12" s="55" t="e">
        <f>IF(Q6&gt;0,VLOOKUP(Q6,'[1]18'!$A$8:$BD$249,55,0),0)</f>
        <v>#N/A</v>
      </c>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row>
    <row r="13" spans="1:46" s="60" customFormat="1" ht="18" hidden="1" thickBot="1" x14ac:dyDescent="0.25">
      <c r="A13" s="205"/>
      <c r="B13" s="208"/>
      <c r="C13" s="155" t="s">
        <v>232</v>
      </c>
      <c r="D13" s="166"/>
      <c r="E13" s="128" t="s">
        <v>170</v>
      </c>
      <c r="F13" s="56"/>
      <c r="G13" s="135"/>
      <c r="H13" s="135">
        <f>FACTURACION!C11</f>
        <v>0</v>
      </c>
      <c r="I13" s="135">
        <f>FACTURACION!C23</f>
        <v>0</v>
      </c>
      <c r="J13" s="135">
        <f>FACTURACION!C35</f>
        <v>0</v>
      </c>
      <c r="K13" s="135">
        <f>FACTURACION!C47</f>
        <v>0</v>
      </c>
      <c r="L13" s="135">
        <f t="shared" si="0"/>
        <v>0</v>
      </c>
      <c r="M13" s="55" t="e">
        <f>IF(M6&gt;0,VLOOKUP(M6,'[1]19'!$A$8:$BD$249,55,0),0)</f>
        <v>#N/A</v>
      </c>
      <c r="N13" s="55" t="e">
        <f>IF(N6&gt;0,VLOOKUP(N6,'[1]19'!$A$8:$BD$249,55,0),0)</f>
        <v>#N/A</v>
      </c>
      <c r="O13" s="55" t="e">
        <f>IF(O6&gt;0,VLOOKUP(O6,'[1]19'!$A$8:$BD$249,55,0),0)</f>
        <v>#N/A</v>
      </c>
      <c r="P13" s="55" t="e">
        <f>IF(P6&gt;0,VLOOKUP(P6,'[1]19'!$A$8:$BD$249,55,0),0)</f>
        <v>#N/A</v>
      </c>
      <c r="Q13" s="55" t="e">
        <f>IF(Q6&gt;0,VLOOKUP(Q6,'[1]19'!$A$8:$BD$249,55,0),0)</f>
        <v>#N/A</v>
      </c>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row>
    <row r="14" spans="1:46" s="60" customFormat="1" ht="18" hidden="1" thickBot="1" x14ac:dyDescent="0.25">
      <c r="A14" s="205"/>
      <c r="B14" s="208"/>
      <c r="C14" s="155" t="s">
        <v>233</v>
      </c>
      <c r="D14" s="166"/>
      <c r="E14" s="128" t="s">
        <v>170</v>
      </c>
      <c r="F14" s="56"/>
      <c r="G14" s="135"/>
      <c r="H14" s="135">
        <f>FACTURACION!D11</f>
        <v>0</v>
      </c>
      <c r="I14" s="135">
        <f>FACTURACION!D23</f>
        <v>0</v>
      </c>
      <c r="J14" s="135">
        <f>FACTURACION!D35</f>
        <v>0</v>
      </c>
      <c r="K14" s="135">
        <f>FACTURACION!D47</f>
        <v>0</v>
      </c>
      <c r="L14" s="135">
        <f t="shared" si="0"/>
        <v>0</v>
      </c>
      <c r="M14" s="55" t="e">
        <f>IF(#REF!&gt;0,VLOOKUP(#REF!,'[1]19'!$A$8:$BD$249,55,0),0)</f>
        <v>#REF!</v>
      </c>
      <c r="N14" s="55" t="e">
        <f>IF(#REF!&gt;0,VLOOKUP(#REF!,'[1]19'!$A$8:$BD$249,55,0),0)</f>
        <v>#REF!</v>
      </c>
      <c r="O14" s="55" t="e">
        <f>IF(#REF!&gt;0,VLOOKUP(#REF!,'[1]19'!$A$8:$BD$249,55,0),0)</f>
        <v>#REF!</v>
      </c>
      <c r="P14" s="55" t="e">
        <f>IF(#REF!&gt;0,VLOOKUP(#REF!,'[1]19'!$A$8:$BD$249,55,0),0)</f>
        <v>#REF!</v>
      </c>
      <c r="Q14" s="55" t="e">
        <f>IF(#REF!&gt;0,VLOOKUP(#REF!,'[1]19'!$A$8:$BD$249,55,0),0)</f>
        <v>#REF!</v>
      </c>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row>
    <row r="15" spans="1:46" s="60" customFormat="1" ht="18" hidden="1" thickBot="1" x14ac:dyDescent="0.25">
      <c r="A15" s="205"/>
      <c r="B15" s="208"/>
      <c r="C15" s="155" t="s">
        <v>234</v>
      </c>
      <c r="D15" s="167"/>
      <c r="E15" s="128" t="s">
        <v>170</v>
      </c>
      <c r="F15" s="56"/>
      <c r="G15" s="135"/>
      <c r="H15" s="135">
        <f>FACTURACION!J11</f>
        <v>0</v>
      </c>
      <c r="I15" s="135">
        <f>FACTURACION!J23</f>
        <v>0</v>
      </c>
      <c r="J15" s="135">
        <f>FACTURACION!J35</f>
        <v>0</v>
      </c>
      <c r="K15" s="135">
        <f>FACTURACION!J47</f>
        <v>0</v>
      </c>
      <c r="L15" s="135">
        <f t="shared" si="0"/>
        <v>0</v>
      </c>
      <c r="M15" s="55" t="e">
        <f>IF(#REF!&gt;0,VLOOKUP(#REF!,'[1]19'!$A$8:$BD$249,55,0),0)</f>
        <v>#REF!</v>
      </c>
      <c r="N15" s="55" t="e">
        <f>IF(#REF!&gt;0,VLOOKUP(#REF!,'[1]19'!$A$8:$BD$249,55,0),0)</f>
        <v>#REF!</v>
      </c>
      <c r="O15" s="55" t="e">
        <f>IF(#REF!&gt;0,VLOOKUP(#REF!,'[1]19'!$A$8:$BD$249,55,0),0)</f>
        <v>#REF!</v>
      </c>
      <c r="P15" s="55" t="e">
        <f>IF(#REF!&gt;0,VLOOKUP(#REF!,'[1]19'!$A$8:$BD$249,55,0),0)</f>
        <v>#REF!</v>
      </c>
      <c r="Q15" s="55" t="e">
        <f>IF(#REF!&gt;0,VLOOKUP(#REF!,'[1]19'!$A$8:$BD$249,55,0),0)</f>
        <v>#REF!</v>
      </c>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row>
    <row r="16" spans="1:46" s="60" customFormat="1" ht="18" hidden="1" customHeight="1" thickBot="1" x14ac:dyDescent="0.25">
      <c r="A16" s="205"/>
      <c r="B16" s="211" t="s">
        <v>251</v>
      </c>
      <c r="C16" s="156" t="s">
        <v>187</v>
      </c>
      <c r="D16" s="201"/>
      <c r="E16" s="128" t="s">
        <v>170</v>
      </c>
      <c r="F16" s="56"/>
      <c r="G16" s="136"/>
      <c r="H16" s="136">
        <f>CARTERA!G6</f>
        <v>0</v>
      </c>
      <c r="I16" s="136">
        <f>CARTERA!$G$7</f>
        <v>0</v>
      </c>
      <c r="J16" s="136">
        <f>CARTERA!$G$8</f>
        <v>0</v>
      </c>
      <c r="K16" s="136">
        <f>CARTERA!$G$9</f>
        <v>0</v>
      </c>
      <c r="L16" s="136">
        <f t="shared" ref="L16:L21" si="1">K16</f>
        <v>0</v>
      </c>
      <c r="M16" s="55" t="e">
        <f>IF(#REF!&gt;0,VLOOKUP(#REF!,'[1]19'!$A$8:$BD$249,55,0),0)</f>
        <v>#REF!</v>
      </c>
      <c r="N16" s="55" t="e">
        <f>IF(#REF!&gt;0,VLOOKUP(#REF!,'[1]19'!$A$8:$BD$249,55,0),0)</f>
        <v>#REF!</v>
      </c>
      <c r="O16" s="55" t="e">
        <f>IF(#REF!&gt;0,VLOOKUP(#REF!,'[1]19'!$A$8:$BD$249,55,0),0)</f>
        <v>#REF!</v>
      </c>
      <c r="P16" s="55" t="e">
        <f>IF(#REF!&gt;0,VLOOKUP(#REF!,'[1]19'!$A$8:$BD$249,55,0),0)</f>
        <v>#REF!</v>
      </c>
      <c r="Q16" s="55" t="e">
        <f>IF(#REF!&gt;0,VLOOKUP(#REF!,'[1]19'!$A$8:$BD$249,55,0),0)</f>
        <v>#REF!</v>
      </c>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row>
    <row r="17" spans="1:46" s="60" customFormat="1" ht="18" hidden="1" thickBot="1" x14ac:dyDescent="0.25">
      <c r="A17" s="205"/>
      <c r="B17" s="212"/>
      <c r="C17" s="156" t="s">
        <v>188</v>
      </c>
      <c r="D17" s="202"/>
      <c r="E17" s="128" t="s">
        <v>170</v>
      </c>
      <c r="F17" s="56"/>
      <c r="G17" s="136"/>
      <c r="H17" s="136">
        <f>CARTERA!G13</f>
        <v>0</v>
      </c>
      <c r="I17" s="136">
        <f>CARTERA!G14</f>
        <v>0</v>
      </c>
      <c r="J17" s="136">
        <f>CARTERA!G15</f>
        <v>0</v>
      </c>
      <c r="K17" s="136">
        <f>CARTERA!G16</f>
        <v>0</v>
      </c>
      <c r="L17" s="136">
        <f t="shared" si="1"/>
        <v>0</v>
      </c>
      <c r="M17" s="55" t="e">
        <f>IF(#REF!&gt;0,VLOOKUP(#REF!,'[1]19'!$A$8:$BD$249,55,0),0)</f>
        <v>#REF!</v>
      </c>
      <c r="N17" s="55" t="e">
        <f>IF(#REF!&gt;0,VLOOKUP(#REF!,'[1]19'!$A$8:$BD$249,55,0),0)</f>
        <v>#REF!</v>
      </c>
      <c r="O17" s="55" t="e">
        <f>IF(#REF!&gt;0,VLOOKUP(#REF!,'[1]19'!$A$8:$BD$249,55,0),0)</f>
        <v>#REF!</v>
      </c>
      <c r="P17" s="55" t="e">
        <f>IF(#REF!&gt;0,VLOOKUP(#REF!,'[1]19'!$A$8:$BD$249,55,0),0)</f>
        <v>#REF!</v>
      </c>
      <c r="Q17" s="55" t="e">
        <f>IF(#REF!&gt;0,VLOOKUP(#REF!,'[1]19'!$A$8:$BD$249,55,0),0)</f>
        <v>#REF!</v>
      </c>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row>
    <row r="18" spans="1:46" s="60" customFormat="1" ht="18" hidden="1" thickBot="1" x14ac:dyDescent="0.25">
      <c r="A18" s="205"/>
      <c r="B18" s="212"/>
      <c r="C18" s="156" t="s">
        <v>189</v>
      </c>
      <c r="D18" s="202"/>
      <c r="E18" s="128" t="s">
        <v>170</v>
      </c>
      <c r="F18" s="56"/>
      <c r="G18" s="136"/>
      <c r="H18" s="136">
        <f>CARTERA!G20</f>
        <v>0</v>
      </c>
      <c r="I18" s="136">
        <f>CARTERA!G21</f>
        <v>0</v>
      </c>
      <c r="J18" s="136">
        <f>CARTERA!G22</f>
        <v>0</v>
      </c>
      <c r="K18" s="136">
        <f>CARTERA!G23</f>
        <v>0</v>
      </c>
      <c r="L18" s="136">
        <f t="shared" si="1"/>
        <v>0</v>
      </c>
      <c r="M18" s="55" t="e">
        <f>IF(#REF!&gt;0,VLOOKUP(#REF!,'[1]19'!$A$8:$BD$249,55,0),0)</f>
        <v>#REF!</v>
      </c>
      <c r="N18" s="55" t="e">
        <f>IF(#REF!&gt;0,VLOOKUP(#REF!,'[1]19'!$A$8:$BD$249,55,0),0)</f>
        <v>#REF!</v>
      </c>
      <c r="O18" s="55" t="e">
        <f>IF(#REF!&gt;0,VLOOKUP(#REF!,'[1]19'!$A$8:$BD$249,55,0),0)</f>
        <v>#REF!</v>
      </c>
      <c r="P18" s="55" t="e">
        <f>IF(#REF!&gt;0,VLOOKUP(#REF!,'[1]19'!$A$8:$BD$249,55,0),0)</f>
        <v>#REF!</v>
      </c>
      <c r="Q18" s="55" t="e">
        <f>IF(#REF!&gt;0,VLOOKUP(#REF!,'[1]19'!$A$8:$BD$249,55,0),0)</f>
        <v>#REF!</v>
      </c>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row>
    <row r="19" spans="1:46" s="60" customFormat="1" ht="18" hidden="1" thickBot="1" x14ac:dyDescent="0.25">
      <c r="A19" s="205"/>
      <c r="B19" s="212"/>
      <c r="C19" s="156" t="s">
        <v>190</v>
      </c>
      <c r="D19" s="202"/>
      <c r="E19" s="128" t="s">
        <v>170</v>
      </c>
      <c r="F19" s="56"/>
      <c r="G19" s="136"/>
      <c r="H19" s="136">
        <f>CARTERA!G27</f>
        <v>0</v>
      </c>
      <c r="I19" s="136">
        <f>CARTERA!G28</f>
        <v>0</v>
      </c>
      <c r="J19" s="136">
        <f>CARTERA!G29</f>
        <v>0</v>
      </c>
      <c r="K19" s="136">
        <f>CARTERA!G30</f>
        <v>0</v>
      </c>
      <c r="L19" s="136">
        <f t="shared" si="1"/>
        <v>0</v>
      </c>
      <c r="M19" s="55" t="e">
        <f>IF(#REF!&gt;0,VLOOKUP(#REF!,'[1]19'!$A$8:$BD$249,55,0),0)</f>
        <v>#REF!</v>
      </c>
      <c r="N19" s="55" t="e">
        <f>IF(#REF!&gt;0,VLOOKUP(#REF!,'[1]19'!$A$8:$BD$249,55,0),0)</f>
        <v>#REF!</v>
      </c>
      <c r="O19" s="55" t="e">
        <f>IF(#REF!&gt;0,VLOOKUP(#REF!,'[1]19'!$A$8:$BD$249,55,0),0)</f>
        <v>#REF!</v>
      </c>
      <c r="P19" s="55" t="e">
        <f>IF(#REF!&gt;0,VLOOKUP(#REF!,'[1]19'!$A$8:$BD$249,55,0),0)</f>
        <v>#REF!</v>
      </c>
      <c r="Q19" s="55" t="e">
        <f>IF(#REF!&gt;0,VLOOKUP(#REF!,'[1]19'!$A$8:$BD$249,55,0),0)</f>
        <v>#REF!</v>
      </c>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row>
    <row r="20" spans="1:46" s="60" customFormat="1" ht="35" hidden="1" thickBot="1" x14ac:dyDescent="0.25">
      <c r="A20" s="205"/>
      <c r="B20" s="212"/>
      <c r="C20" s="156" t="s">
        <v>192</v>
      </c>
      <c r="D20" s="202"/>
      <c r="E20" s="128" t="s">
        <v>170</v>
      </c>
      <c r="F20" s="56"/>
      <c r="G20" s="136"/>
      <c r="H20" s="136">
        <f>CARTERA!G34</f>
        <v>0</v>
      </c>
      <c r="I20" s="136">
        <f>CARTERA!G35</f>
        <v>0</v>
      </c>
      <c r="J20" s="136">
        <f>CARTERA!G36</f>
        <v>0</v>
      </c>
      <c r="K20" s="136">
        <f>CARTERA!G37</f>
        <v>0</v>
      </c>
      <c r="L20" s="187">
        <f t="shared" si="1"/>
        <v>0</v>
      </c>
      <c r="M20" s="55" t="e">
        <f>IF(#REF!&gt;0,VLOOKUP(#REF!,'[1]19'!$A$8:$BD$249,55,0),0)</f>
        <v>#REF!</v>
      </c>
      <c r="N20" s="55" t="e">
        <f>IF(#REF!&gt;0,VLOOKUP(#REF!,'[1]19'!$A$8:$BD$249,55,0),0)</f>
        <v>#REF!</v>
      </c>
      <c r="O20" s="55" t="e">
        <f>IF(#REF!&gt;0,VLOOKUP(#REF!,'[1]19'!$A$8:$BD$249,55,0),0)</f>
        <v>#REF!</v>
      </c>
      <c r="P20" s="55" t="e">
        <f>IF(#REF!&gt;0,VLOOKUP(#REF!,'[1]19'!$A$8:$BD$249,55,0),0)</f>
        <v>#REF!</v>
      </c>
      <c r="Q20" s="55" t="e">
        <f>IF(#REF!&gt;0,VLOOKUP(#REF!,'[1]19'!$A$8:$BD$249,55,0),0)</f>
        <v>#REF!</v>
      </c>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row>
    <row r="21" spans="1:46" s="60" customFormat="1" ht="52" thickBot="1" x14ac:dyDescent="0.25">
      <c r="A21" s="205"/>
      <c r="B21" s="212"/>
      <c r="C21" s="156" t="s">
        <v>39</v>
      </c>
      <c r="D21" s="201" t="s">
        <v>236</v>
      </c>
      <c r="E21" s="128" t="s">
        <v>170</v>
      </c>
      <c r="F21" s="56"/>
      <c r="G21" s="136"/>
      <c r="H21" s="136">
        <f>CARTERA!G41</f>
        <v>0</v>
      </c>
      <c r="I21" s="136">
        <f>CARTERA!G42</f>
        <v>0</v>
      </c>
      <c r="J21" s="136">
        <f>CARTERA!G43</f>
        <v>0</v>
      </c>
      <c r="K21" s="136">
        <f>CARTERA!G44</f>
        <v>0</v>
      </c>
      <c r="L21" s="186">
        <f t="shared" si="1"/>
        <v>0</v>
      </c>
      <c r="M21" s="55" t="e">
        <f>IF(#REF!&gt;0,VLOOKUP(#REF!,'[1]19'!$A$8:$BD$249,55,0),0)</f>
        <v>#REF!</v>
      </c>
      <c r="N21" s="55" t="e">
        <f>IF(#REF!&gt;0,VLOOKUP(#REF!,'[1]19'!$A$8:$BD$249,55,0),0)</f>
        <v>#REF!</v>
      </c>
      <c r="O21" s="55" t="e">
        <f>IF(#REF!&gt;0,VLOOKUP(#REF!,'[1]19'!$A$8:$BD$249,55,0),0)</f>
        <v>#REF!</v>
      </c>
      <c r="P21" s="55" t="e">
        <f>IF(#REF!&gt;0,VLOOKUP(#REF!,'[1]19'!$A$8:$BD$249,55,0),0)</f>
        <v>#REF!</v>
      </c>
      <c r="Q21" s="55" t="e">
        <f>IF(#REF!&gt;0,VLOOKUP(#REF!,'[1]19'!$A$8:$BD$249,55,0),0)</f>
        <v>#REF!</v>
      </c>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row>
    <row r="22" spans="1:46" s="60" customFormat="1" ht="52" thickBot="1" x14ac:dyDescent="0.25">
      <c r="A22" s="205"/>
      <c r="B22" s="122" t="s">
        <v>252</v>
      </c>
      <c r="C22" s="156" t="s">
        <v>43</v>
      </c>
      <c r="D22" s="150" t="s">
        <v>236</v>
      </c>
      <c r="E22" s="128" t="s">
        <v>170</v>
      </c>
      <c r="F22" s="56"/>
      <c r="G22" s="135"/>
      <c r="H22" s="135">
        <f>'PASIVO - BALANCE- ESTADO R'!D5</f>
        <v>0</v>
      </c>
      <c r="I22" s="135">
        <f>'PASIVO - BALANCE- ESTADO R'!D6</f>
        <v>0</v>
      </c>
      <c r="J22" s="135">
        <f>'PASIVO - BALANCE- ESTADO R'!D7</f>
        <v>0</v>
      </c>
      <c r="K22" s="135">
        <f>'PASIVO - BALANCE- ESTADO R'!D8</f>
        <v>0</v>
      </c>
      <c r="L22" s="188">
        <f>K22</f>
        <v>0</v>
      </c>
      <c r="M22" s="55" t="e">
        <f>IF(#REF!&gt;0,VLOOKUP(#REF!,'[1]19'!$A$8:$BD$249,55,0),0)</f>
        <v>#REF!</v>
      </c>
      <c r="N22" s="55" t="e">
        <f>IF(#REF!&gt;0,VLOOKUP(#REF!,'[1]19'!$A$8:$BD$249,55,0),0)</f>
        <v>#REF!</v>
      </c>
      <c r="O22" s="55" t="e">
        <f>IF(#REF!&gt;0,VLOOKUP(#REF!,'[1]19'!$A$8:$BD$249,55,0),0)</f>
        <v>#REF!</v>
      </c>
      <c r="P22" s="55" t="e">
        <f>IF(#REF!&gt;0,VLOOKUP(#REF!,'[1]19'!$A$8:$BD$249,55,0),0)</f>
        <v>#REF!</v>
      </c>
      <c r="Q22" s="55" t="e">
        <f>IF(#REF!&gt;0,VLOOKUP(#REF!,'[1]19'!$A$8:$BD$249,55,0),0)</f>
        <v>#REF!</v>
      </c>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row>
    <row r="23" spans="1:46" s="60" customFormat="1" ht="51" customHeight="1" thickBot="1" x14ac:dyDescent="0.25">
      <c r="A23" s="205"/>
      <c r="B23" s="211" t="s">
        <v>199</v>
      </c>
      <c r="C23" s="156" t="s">
        <v>198</v>
      </c>
      <c r="D23" s="150" t="s">
        <v>282</v>
      </c>
      <c r="E23" s="128" t="s">
        <v>170</v>
      </c>
      <c r="F23" s="56"/>
      <c r="G23" s="135"/>
      <c r="H23" s="135">
        <f>'PASIVO - BALANCE- ESTADO R'!C13</f>
        <v>0</v>
      </c>
      <c r="I23" s="135">
        <f>'PASIVO - BALANCE- ESTADO R'!C14</f>
        <v>0</v>
      </c>
      <c r="J23" s="135">
        <f>'PASIVO - BALANCE- ESTADO R'!C15</f>
        <v>0</v>
      </c>
      <c r="K23" s="135">
        <f>'PASIVO - BALANCE- ESTADO R'!C16</f>
        <v>0</v>
      </c>
      <c r="L23" s="188">
        <f t="shared" ref="L23:L25" si="2">K23</f>
        <v>0</v>
      </c>
      <c r="M23" s="55" t="e">
        <f>IF(#REF!&gt;0,VLOOKUP(#REF!,'[1]19'!$A$8:$BD$249,55,0),0)</f>
        <v>#REF!</v>
      </c>
      <c r="N23" s="55" t="e">
        <f>IF(#REF!&gt;0,VLOOKUP(#REF!,'[1]19'!$A$8:$BD$249,55,0),0)</f>
        <v>#REF!</v>
      </c>
      <c r="O23" s="55" t="e">
        <f>IF(#REF!&gt;0,VLOOKUP(#REF!,'[1]19'!$A$8:$BD$249,55,0),0)</f>
        <v>#REF!</v>
      </c>
      <c r="P23" s="55" t="e">
        <f>IF(#REF!&gt;0,VLOOKUP(#REF!,'[1]19'!$A$8:$BD$249,55,0),0)</f>
        <v>#REF!</v>
      </c>
      <c r="Q23" s="55" t="e">
        <f>IF(#REF!&gt;0,VLOOKUP(#REF!,'[1]19'!$A$8:$BD$249,55,0),0)</f>
        <v>#REF!</v>
      </c>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row>
    <row r="24" spans="1:46" s="60" customFormat="1" ht="52" thickBot="1" x14ac:dyDescent="0.25">
      <c r="A24" s="205"/>
      <c r="B24" s="212"/>
      <c r="C24" s="156" t="s">
        <v>43</v>
      </c>
      <c r="D24" s="150" t="s">
        <v>236</v>
      </c>
      <c r="E24" s="128" t="s">
        <v>170</v>
      </c>
      <c r="F24" s="56"/>
      <c r="G24" s="135"/>
      <c r="H24" s="135">
        <f>'PASIVO - BALANCE- ESTADO R'!B13</f>
        <v>0</v>
      </c>
      <c r="I24" s="135">
        <f>'PASIVO - BALANCE- ESTADO R'!B14</f>
        <v>0</v>
      </c>
      <c r="J24" s="135">
        <f>'PASIVO - BALANCE- ESTADO R'!B15</f>
        <v>0</v>
      </c>
      <c r="K24" s="135">
        <f>'PASIVO - BALANCE- ESTADO R'!B16</f>
        <v>0</v>
      </c>
      <c r="L24" s="188">
        <f t="shared" si="2"/>
        <v>0</v>
      </c>
      <c r="M24" s="55" t="e">
        <f>IF(#REF!&gt;0,VLOOKUP(#REF!,'[1]19'!$A$8:$BD$249,55,0),0)</f>
        <v>#REF!</v>
      </c>
      <c r="N24" s="55" t="e">
        <f>IF(#REF!&gt;0,VLOOKUP(#REF!,'[1]19'!$A$8:$BD$249,55,0),0)</f>
        <v>#REF!</v>
      </c>
      <c r="O24" s="55" t="e">
        <f>IF(#REF!&gt;0,VLOOKUP(#REF!,'[1]19'!$A$8:$BD$249,55,0),0)</f>
        <v>#REF!</v>
      </c>
      <c r="P24" s="55" t="e">
        <f>IF(#REF!&gt;0,VLOOKUP(#REF!,'[1]19'!$A$8:$BD$249,55,0),0)</f>
        <v>#REF!</v>
      </c>
      <c r="Q24" s="55" t="e">
        <f>IF(#REF!&gt;0,VLOOKUP(#REF!,'[1]19'!$A$8:$BD$249,55,0),0)</f>
        <v>#REF!</v>
      </c>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row>
    <row r="25" spans="1:46" s="60" customFormat="1" ht="52" thickBot="1" x14ac:dyDescent="0.25">
      <c r="A25" s="205"/>
      <c r="B25" s="212"/>
      <c r="C25" s="156" t="s">
        <v>45</v>
      </c>
      <c r="D25" s="150" t="s">
        <v>237</v>
      </c>
      <c r="E25" s="128" t="s">
        <v>170</v>
      </c>
      <c r="F25" s="56"/>
      <c r="G25" s="135"/>
      <c r="H25" s="135">
        <f>'PASIVO - BALANCE- ESTADO R'!D13</f>
        <v>0</v>
      </c>
      <c r="I25" s="135">
        <f>'PASIVO - BALANCE- ESTADO R'!D14</f>
        <v>0</v>
      </c>
      <c r="J25" s="135">
        <f>'PASIVO - BALANCE- ESTADO R'!D15</f>
        <v>0</v>
      </c>
      <c r="K25" s="135">
        <f>'PASIVO - BALANCE- ESTADO R'!D16</f>
        <v>0</v>
      </c>
      <c r="L25" s="188">
        <f t="shared" si="2"/>
        <v>0</v>
      </c>
      <c r="M25" s="55" t="e">
        <f>IF(M7&gt;0,VLOOKUP(M7,'[1]19'!$A$8:$BD$249,55,0),0)</f>
        <v>#N/A</v>
      </c>
      <c r="N25" s="55" t="e">
        <f>IF(N7&gt;0,VLOOKUP(N7,'[1]19'!$A$8:$BD$249,55,0),0)</f>
        <v>#N/A</v>
      </c>
      <c r="O25" s="55" t="e">
        <f>IF(O7&gt;0,VLOOKUP(O7,'[1]19'!$A$8:$BD$249,55,0),0)</f>
        <v>#N/A</v>
      </c>
      <c r="P25" s="55" t="e">
        <f>IF(P7&gt;0,VLOOKUP(P7,'[1]19'!$A$8:$BD$249,55,0),0)</f>
        <v>#N/A</v>
      </c>
      <c r="Q25" s="55" t="e">
        <f>IF(Q7&gt;0,VLOOKUP(Q7,'[1]19'!$A$8:$BD$249,55,0),0)</f>
        <v>#N/A</v>
      </c>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row>
    <row r="26" spans="1:46" s="60" customFormat="1" ht="18" thickBot="1" x14ac:dyDescent="0.25">
      <c r="A26" s="205"/>
      <c r="B26" s="224"/>
      <c r="C26" s="156" t="s">
        <v>239</v>
      </c>
      <c r="D26" s="151" t="s">
        <v>240</v>
      </c>
      <c r="E26" s="128" t="s">
        <v>170</v>
      </c>
      <c r="F26" s="56"/>
      <c r="G26" s="135"/>
      <c r="H26" s="135">
        <f>'PASIVO - BALANCE- ESTADO R'!E20</f>
        <v>0</v>
      </c>
      <c r="I26" s="135">
        <f>'PASIVO - BALANCE- ESTADO R'!E21</f>
        <v>0</v>
      </c>
      <c r="J26" s="135">
        <f>'PASIVO - BALANCE- ESTADO R'!E22</f>
        <v>0</v>
      </c>
      <c r="K26" s="135">
        <f>'PASIVO - BALANCE- ESTADO R'!E23</f>
        <v>0</v>
      </c>
      <c r="L26" s="188">
        <f t="shared" ref="L26" si="3">K26</f>
        <v>0</v>
      </c>
      <c r="M26" s="55" t="e">
        <f>IF(M8&gt;0,VLOOKUP(M8,'[1]19'!$A$8:$BD$249,55,0),0)</f>
        <v>#N/A</v>
      </c>
      <c r="N26" s="55" t="e">
        <f>IF(N8&gt;0,VLOOKUP(N8,'[1]19'!$A$8:$BD$249,55,0),0)</f>
        <v>#N/A</v>
      </c>
      <c r="O26" s="55" t="e">
        <f>IF(O8&gt;0,VLOOKUP(O8,'[1]19'!$A$8:$BD$249,55,0),0)</f>
        <v>#N/A</v>
      </c>
      <c r="P26" s="55" t="e">
        <f>IF(P8&gt;0,VLOOKUP(P8,'[1]19'!$A$8:$BD$249,55,0),0)</f>
        <v>#N/A</v>
      </c>
      <c r="Q26" s="55" t="e">
        <f>IF(Q8&gt;0,VLOOKUP(Q8,'[1]19'!$A$8:$BD$249,55,0),0)</f>
        <v>#N/A</v>
      </c>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row>
    <row r="27" spans="1:46" s="59" customFormat="1" ht="17" x14ac:dyDescent="0.2">
      <c r="A27" s="117" t="s">
        <v>217</v>
      </c>
      <c r="B27" s="123" t="s">
        <v>167</v>
      </c>
      <c r="C27" s="157" t="str">
        <f>TABLERO!C13</f>
        <v>PROPORCION DE SATISFACCIÓN GLOBAL DE LA IPS</v>
      </c>
      <c r="D27" s="129" t="s">
        <v>245</v>
      </c>
      <c r="E27" s="129" t="s">
        <v>170</v>
      </c>
      <c r="F27" s="56"/>
      <c r="G27" s="141"/>
      <c r="H27" s="141" t="e">
        <f>TABLERO!G13</f>
        <v>#DIV/0!</v>
      </c>
      <c r="I27" s="141" t="e">
        <f>TABLERO!H13</f>
        <v>#DIV/0!</v>
      </c>
      <c r="J27" s="141" t="e">
        <f>TABLERO!I13</f>
        <v>#DIV/0!</v>
      </c>
      <c r="K27" s="141" t="e">
        <f>TABLERO!J13</f>
        <v>#DIV/0!</v>
      </c>
      <c r="L27" s="189" t="e">
        <f>TABLERO!K13</f>
        <v>#DIV/0!</v>
      </c>
      <c r="M27" s="102"/>
      <c r="N27" s="102"/>
      <c r="O27" s="102"/>
      <c r="P27" s="103"/>
      <c r="Q27" s="103"/>
      <c r="R27" s="104"/>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row>
    <row r="28" spans="1:46" s="59" customFormat="1" ht="17" x14ac:dyDescent="0.2">
      <c r="A28" s="159"/>
      <c r="B28" s="123"/>
      <c r="C28" s="157" t="s">
        <v>269</v>
      </c>
      <c r="D28" s="129" t="s">
        <v>268</v>
      </c>
      <c r="E28" s="129" t="s">
        <v>270</v>
      </c>
      <c r="F28" s="56"/>
      <c r="G28" s="141"/>
      <c r="H28" s="222"/>
      <c r="I28" s="223"/>
      <c r="J28" s="197"/>
      <c r="K28" s="198"/>
      <c r="L28" s="141"/>
      <c r="M28" s="102"/>
      <c r="N28" s="102"/>
      <c r="O28" s="102"/>
      <c r="P28" s="103"/>
      <c r="Q28" s="103"/>
      <c r="R28" s="104"/>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row>
    <row r="29" spans="1:46" s="59" customFormat="1" ht="53" hidden="1" customHeight="1" x14ac:dyDescent="0.2">
      <c r="A29" s="121" t="s">
        <v>260</v>
      </c>
      <c r="B29" s="124" t="s">
        <v>261</v>
      </c>
      <c r="C29" s="156" t="s">
        <v>265</v>
      </c>
      <c r="D29" s="150" t="s">
        <v>266</v>
      </c>
      <c r="E29" s="128" t="s">
        <v>222</v>
      </c>
      <c r="F29" s="56"/>
      <c r="G29" s="137"/>
      <c r="H29" s="175" t="s">
        <v>238</v>
      </c>
      <c r="I29" s="176"/>
      <c r="J29" s="176"/>
      <c r="K29" s="177"/>
      <c r="L29" s="138">
        <f>PRODUCCIÓN!C56</f>
        <v>0</v>
      </c>
      <c r="M29" s="55" t="e">
        <f>IF(#REF!&gt;0,VLOOKUP(#REF!,'[1]12'!$A$8:$BD$249,55,0),0)</f>
        <v>#REF!</v>
      </c>
      <c r="N29" s="55" t="e">
        <f>IF(#REF!&gt;0,VLOOKUP(#REF!,'[1]12'!$A$8:$BD$249,55,0),0)</f>
        <v>#REF!</v>
      </c>
      <c r="O29" s="55" t="e">
        <f>IF(#REF!&gt;0,VLOOKUP(#REF!,'[1]12'!$A$8:$BD$249,55,0),0)</f>
        <v>#REF!</v>
      </c>
      <c r="P29" s="55" t="e">
        <f>IF(#REF!&gt;0,VLOOKUP(#REF!,'[1]12'!$A$8:$BD$249,55,0),0)</f>
        <v>#REF!</v>
      </c>
      <c r="Q29" s="55" t="e">
        <f>IF(#REF!&gt;0,VLOOKUP(#REF!,'[1]12'!$A$8:$BD$249,55,0),0)</f>
        <v>#REF!</v>
      </c>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row>
    <row r="30" spans="1:46" s="59" customFormat="1" ht="42" customHeight="1" thickBot="1" x14ac:dyDescent="0.25">
      <c r="A30" s="203" t="s">
        <v>258</v>
      </c>
      <c r="B30" s="203" t="s">
        <v>263</v>
      </c>
      <c r="C30" s="157" t="s">
        <v>221</v>
      </c>
      <c r="D30" s="129" t="s">
        <v>168</v>
      </c>
      <c r="E30" s="130" t="s">
        <v>222</v>
      </c>
      <c r="F30" s="56"/>
      <c r="G30" s="142"/>
      <c r="H30" s="143"/>
      <c r="I30" s="144"/>
      <c r="J30" s="144"/>
      <c r="K30" s="144"/>
      <c r="L30" s="190" t="e">
        <f>CALIDAD!D54</f>
        <v>#DIV/0!</v>
      </c>
      <c r="M30" s="55"/>
      <c r="N30" s="55"/>
      <c r="O30" s="55"/>
      <c r="P30" s="55"/>
      <c r="Q30" s="55"/>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row>
    <row r="31" spans="1:46" s="61" customFormat="1" ht="17" customHeight="1" x14ac:dyDescent="0.2">
      <c r="A31" s="203"/>
      <c r="B31" s="203"/>
      <c r="C31" s="157" t="str">
        <f>TABLERO!C7</f>
        <v xml:space="preserve">TASA DE CAIDAS EN HOSPITALIZACION </v>
      </c>
      <c r="D31" s="129" t="str">
        <f>TABLERO!D7</f>
        <v>&lt;0,01</v>
      </c>
      <c r="E31" s="130" t="s">
        <v>170</v>
      </c>
      <c r="F31" s="56"/>
      <c r="G31" s="145"/>
      <c r="H31" s="145" t="e">
        <f>TABLERO!G7</f>
        <v>#DIV/0!</v>
      </c>
      <c r="I31" s="145" t="e">
        <f>TABLERO!H7</f>
        <v>#DIV/0!</v>
      </c>
      <c r="J31" s="145" t="e">
        <f>TABLERO!I7</f>
        <v>#DIV/0!</v>
      </c>
      <c r="K31" s="145" t="e">
        <f>TABLERO!J7</f>
        <v>#DIV/0!</v>
      </c>
      <c r="L31" s="191" t="e">
        <f>TABLERO!K7</f>
        <v>#DIV/0!</v>
      </c>
      <c r="M31" s="55" t="e">
        <f>IF(#REF!&gt;0,VLOOKUP(#REF!,'[1]1'!$A$8:$BD$249,55,0),0)</f>
        <v>#REF!</v>
      </c>
      <c r="N31" s="55" t="e">
        <f>IF(#REF!&gt;0,VLOOKUP(#REF!,'[1]1'!$A$8:$BD$249,55,0),0)</f>
        <v>#REF!</v>
      </c>
      <c r="O31" s="55" t="e">
        <f>IF(#REF!&gt;0,VLOOKUP(#REF!,'[1]1'!$A$8:$BD$249,55,0),0)</f>
        <v>#REF!</v>
      </c>
      <c r="P31" s="55" t="e">
        <f>IF(#REF!&gt;0,VLOOKUP(#REF!,'[1]1'!$A$8:$BD$249,55,0),0)</f>
        <v>#REF!</v>
      </c>
      <c r="Q31" s="55" t="e">
        <f>IF(#REF!&gt;0,VLOOKUP(#REF!,'[1]1'!$A$8:$BD$249,55,0),0)</f>
        <v>#REF!</v>
      </c>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row>
    <row r="32" spans="1:46" s="59" customFormat="1" ht="17" x14ac:dyDescent="0.2">
      <c r="A32" s="203"/>
      <c r="B32" s="203"/>
      <c r="C32" s="157" t="str">
        <f>TABLERO!C8</f>
        <v xml:space="preserve">PROPORCIÓN DE REINGRESOS EN URGENCIAS </v>
      </c>
      <c r="D32" s="129" t="str">
        <f>TABLERO!D8</f>
        <v>&lt; 3 %</v>
      </c>
      <c r="E32" s="130" t="s">
        <v>170</v>
      </c>
      <c r="F32" s="105"/>
      <c r="G32" s="141"/>
      <c r="H32" s="141" t="e">
        <f>TABLERO!G8</f>
        <v>#DIV/0!</v>
      </c>
      <c r="I32" s="141" t="e">
        <f>TABLERO!H8</f>
        <v>#DIV/0!</v>
      </c>
      <c r="J32" s="141" t="e">
        <f>TABLERO!I8</f>
        <v>#DIV/0!</v>
      </c>
      <c r="K32" s="141" t="e">
        <f>TABLERO!J8</f>
        <v>#DIV/0!</v>
      </c>
      <c r="L32" s="189" t="e">
        <f>TABLERO!K8</f>
        <v>#DIV/0!</v>
      </c>
      <c r="M32" s="55" t="e">
        <f>IF(#REF!&gt;0,VLOOKUP(#REF!,'[1]2'!$A$8:$BD$249,55,0),0)</f>
        <v>#REF!</v>
      </c>
      <c r="N32" s="55" t="e">
        <f>IF(#REF!&gt;0,VLOOKUP(#REF!,'[1]2'!$A$8:$BD$249,55,0),0)</f>
        <v>#REF!</v>
      </c>
      <c r="O32" s="55" t="e">
        <f>IF(#REF!&gt;0,VLOOKUP(#REF!,'[1]2'!$A$8:$BD$249,55,0),0)</f>
        <v>#REF!</v>
      </c>
      <c r="P32" s="55" t="e">
        <f>IF(#REF!&gt;0,VLOOKUP(#REF!,'[1]2'!$A$8:$BD$249,55,0),0)</f>
        <v>#REF!</v>
      </c>
      <c r="Q32" s="55" t="e">
        <f>IF(#REF!&gt;0,VLOOKUP(#REF!,'[1]2'!$A$8:$BD$249,55,0),0)</f>
        <v>#REF!</v>
      </c>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row>
    <row r="33" spans="1:46" s="59" customFormat="1" ht="17" x14ac:dyDescent="0.2">
      <c r="A33" s="203"/>
      <c r="B33" s="203"/>
      <c r="C33" s="157" t="str">
        <f>TABLERO!C9</f>
        <v>PROPORCIÓN DE REINGRESOS EN HOSPITALIZACIÓN</v>
      </c>
      <c r="D33" s="129" t="str">
        <f>TABLERO!D9</f>
        <v>&lt; 3 %</v>
      </c>
      <c r="E33" s="130" t="s">
        <v>170</v>
      </c>
      <c r="F33" s="56"/>
      <c r="G33" s="141"/>
      <c r="H33" s="141" t="e">
        <f>TABLERO!G9</f>
        <v>#DIV/0!</v>
      </c>
      <c r="I33" s="141" t="e">
        <f>TABLERO!H9</f>
        <v>#DIV/0!</v>
      </c>
      <c r="J33" s="141" t="e">
        <f>TABLERO!I9</f>
        <v>#DIV/0!</v>
      </c>
      <c r="K33" s="141" t="e">
        <f>TABLERO!J9</f>
        <v>#DIV/0!</v>
      </c>
      <c r="L33" s="189" t="e">
        <f>TABLERO!K9</f>
        <v>#DIV/0!</v>
      </c>
      <c r="M33" s="55" t="e">
        <f>IF(#REF!&gt;0,VLOOKUP(#REF!,'[1]3'!$A$8:$BD$249,55,0),0)</f>
        <v>#REF!</v>
      </c>
      <c r="N33" s="55" t="e">
        <f>IF(#REF!&gt;0,VLOOKUP(#REF!,'[1]3'!$A$8:$BD$249,55,0),0)</f>
        <v>#REF!</v>
      </c>
      <c r="O33" s="55" t="e">
        <f>IF(#REF!&gt;0,VLOOKUP(#REF!,'[1]3'!$A$8:$BD$249,55,0),0)</f>
        <v>#REF!</v>
      </c>
      <c r="P33" s="55" t="e">
        <f>IF(#REF!&gt;0,VLOOKUP(#REF!,'[1]3'!$A$8:$BD$249,55,0),0)</f>
        <v>#REF!</v>
      </c>
      <c r="Q33" s="55" t="e">
        <f>IF(#REF!&gt;0,VLOOKUP(#REF!,'[1]3'!$A$8:$BD$249,55,0),0)</f>
        <v>#REF!</v>
      </c>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row>
    <row r="34" spans="1:46" s="59" customFormat="1" ht="32" customHeight="1" x14ac:dyDescent="0.2">
      <c r="A34" s="212" t="s">
        <v>262</v>
      </c>
      <c r="B34" s="212" t="s">
        <v>257</v>
      </c>
      <c r="C34" s="156" t="str">
        <f>TABLERO!C10</f>
        <v xml:space="preserve">TIEMPO PROMEDIO DE ESPERA PARA LA ASIGNACION DE CITA DE MEDICINA GENERAL </v>
      </c>
      <c r="D34" s="154" t="str">
        <f>TABLERO!D10</f>
        <v>&lt; 3 días</v>
      </c>
      <c r="E34" s="128" t="s">
        <v>170</v>
      </c>
      <c r="F34" s="56"/>
      <c r="G34" s="146"/>
      <c r="H34" s="146" t="e">
        <f>TABLERO!G10</f>
        <v>#DIV/0!</v>
      </c>
      <c r="I34" s="146" t="e">
        <f>TABLERO!H10</f>
        <v>#DIV/0!</v>
      </c>
      <c r="J34" s="146" t="e">
        <f>TABLERO!I10</f>
        <v>#DIV/0!</v>
      </c>
      <c r="K34" s="146" t="e">
        <f>TABLERO!J10</f>
        <v>#DIV/0!</v>
      </c>
      <c r="L34" s="192" t="e">
        <f>TABLERO!K10</f>
        <v>#DIV/0!</v>
      </c>
      <c r="M34" s="55" t="e">
        <f>IF(#REF!&gt;0,VLOOKUP(#REF!,'[1]4'!$A$8:$BD$249,55,0),0)</f>
        <v>#REF!</v>
      </c>
      <c r="N34" s="55" t="e">
        <f>IF(#REF!&gt;0,VLOOKUP(#REF!,'[1]4'!$A$8:$BD$249,55,0),0)</f>
        <v>#REF!</v>
      </c>
      <c r="O34" s="55" t="e">
        <f>IF(#REF!&gt;0,VLOOKUP(#REF!,'[1]4'!$A$8:$BD$249,55,0),0)</f>
        <v>#REF!</v>
      </c>
      <c r="P34" s="55" t="e">
        <f>IF(#REF!&gt;0,VLOOKUP(#REF!,'[1]4'!$A$8:$BD$249,55,0),0)</f>
        <v>#REF!</v>
      </c>
      <c r="Q34" s="55" t="e">
        <f>IF(#REF!&gt;0,VLOOKUP(#REF!,'[1]4'!$A$8:$BD$249,55,0),0)</f>
        <v>#REF!</v>
      </c>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row>
    <row r="35" spans="1:46" s="59" customFormat="1" ht="18" thickBot="1" x14ac:dyDescent="0.25">
      <c r="A35" s="212"/>
      <c r="B35" s="212"/>
      <c r="C35" s="156" t="str">
        <f>TABLERO!C11</f>
        <v xml:space="preserve">TIEMPO PROMEDIO DE ESPERA PARA LA ASIGNACION DE CITA DE ODONTOLOGIA </v>
      </c>
      <c r="D35" s="154" t="str">
        <f>TABLERO!D11</f>
        <v>&lt; 3 días</v>
      </c>
      <c r="E35" s="128" t="s">
        <v>170</v>
      </c>
      <c r="F35" s="105"/>
      <c r="G35" s="147"/>
      <c r="H35" s="146" t="e">
        <f>TABLERO!G11</f>
        <v>#DIV/0!</v>
      </c>
      <c r="I35" s="146" t="e">
        <f>TABLERO!H11</f>
        <v>#DIV/0!</v>
      </c>
      <c r="J35" s="146" t="e">
        <f>TABLERO!I11</f>
        <v>#DIV/0!</v>
      </c>
      <c r="K35" s="146" t="e">
        <f>TABLERO!J11</f>
        <v>#DIV/0!</v>
      </c>
      <c r="L35" s="193" t="e">
        <f>TABLERO!K11</f>
        <v>#DIV/0!</v>
      </c>
      <c r="M35" s="55" t="e">
        <f>IF(#REF!&gt;0,VLOOKUP(#REF!,'[1]5'!$A$8:$BD$249,55,0),0)</f>
        <v>#REF!</v>
      </c>
      <c r="N35" s="55" t="e">
        <f>IF(#REF!&gt;0,VLOOKUP(#REF!,'[1]5'!$A$8:$BD$249,55,0),0)</f>
        <v>#REF!</v>
      </c>
      <c r="O35" s="55" t="e">
        <f>IF(#REF!&gt;0,VLOOKUP(#REF!,'[1]5'!$A$8:$BD$249,55,0),0)</f>
        <v>#REF!</v>
      </c>
      <c r="P35" s="55" t="e">
        <f>IF(#REF!&gt;0,VLOOKUP(#REF!,'[1]5'!$A$8:$BD$249,55,0),0)</f>
        <v>#REF!</v>
      </c>
      <c r="Q35" s="55" t="e">
        <f>IF(#REF!&gt;0,VLOOKUP(#REF!,'[1]5'!$A$8:$BD$249,55,0),0)</f>
        <v>#REF!</v>
      </c>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row>
    <row r="36" spans="1:46" s="62" customFormat="1" ht="38" customHeight="1" thickBot="1" x14ac:dyDescent="0.25">
      <c r="A36" s="212"/>
      <c r="B36" s="212"/>
      <c r="C36" s="156" t="str">
        <f>TABLERO!C12</f>
        <v>TIEMPO PROMEDIO DE ESPERA PARA LA ATENCION DE PACIENTE CLASIFICADO COMO TRIAGE 2 EN URGENCIAS</v>
      </c>
      <c r="D36" s="154" t="s">
        <v>246</v>
      </c>
      <c r="E36" s="128" t="s">
        <v>170</v>
      </c>
      <c r="F36" s="105"/>
      <c r="G36" s="146"/>
      <c r="H36" s="146" t="e">
        <f>TABLERO!G12</f>
        <v>#DIV/0!</v>
      </c>
      <c r="I36" s="146" t="e">
        <f>TABLERO!H12</f>
        <v>#DIV/0!</v>
      </c>
      <c r="J36" s="146" t="e">
        <f>TABLERO!I12</f>
        <v>#DIV/0!</v>
      </c>
      <c r="K36" s="146" t="e">
        <f>TABLERO!J12</f>
        <v>#DIV/0!</v>
      </c>
      <c r="L36" s="192" t="e">
        <f>TABLERO!K12</f>
        <v>#DIV/0!</v>
      </c>
      <c r="M36" s="55" t="e">
        <f>IF(#REF!&gt;0,VLOOKUP(#REF!,'[1]6'!$A$8:$BD$249,55,0),0)</f>
        <v>#REF!</v>
      </c>
      <c r="N36" s="55" t="e">
        <f>IF(#REF!&gt;0,VLOOKUP(#REF!,'[1]6'!$A$8:$BD$249,55,0),0)</f>
        <v>#REF!</v>
      </c>
      <c r="O36" s="55" t="e">
        <f>IF(#REF!&gt;0,VLOOKUP(#REF!,'[1]6'!$A$8:$BD$249,55,0),0)</f>
        <v>#REF!</v>
      </c>
      <c r="P36" s="55" t="e">
        <f>IF(#REF!&gt;0,VLOOKUP(#REF!,'[1]6'!$A$8:$BD$249,55,0),0)</f>
        <v>#REF!</v>
      </c>
      <c r="Q36" s="55" t="e">
        <f>IF(#REF!&gt;0,VLOOKUP(#REF!,'[1]6'!$A$8:$BD$249,55,0),0)</f>
        <v>#REF!</v>
      </c>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row>
    <row r="37" spans="1:46" s="62" customFormat="1" ht="17" x14ac:dyDescent="0.2">
      <c r="A37" s="212"/>
      <c r="B37" s="212"/>
      <c r="C37" s="156" t="str">
        <f>TABLERO!C14</f>
        <v xml:space="preserve">PROPORCION DE PACIENTES ATENDIDOS POR URGENCIA REMITIDOS </v>
      </c>
      <c r="D37" s="154" t="s">
        <v>272</v>
      </c>
      <c r="E37" s="128" t="s">
        <v>170</v>
      </c>
      <c r="F37" s="56"/>
      <c r="G37" s="148"/>
      <c r="H37" s="148" t="e">
        <f>TABLERO!G14</f>
        <v>#DIV/0!</v>
      </c>
      <c r="I37" s="148" t="e">
        <f>TABLERO!H14</f>
        <v>#DIV/0!</v>
      </c>
      <c r="J37" s="148" t="e">
        <f>TABLERO!I14</f>
        <v>#DIV/0!</v>
      </c>
      <c r="K37" s="148" t="e">
        <f>TABLERO!J14</f>
        <v>#DIV/0!</v>
      </c>
      <c r="L37" s="189" t="e">
        <f>TABLERO!K14</f>
        <v>#DIV/0!</v>
      </c>
      <c r="M37" s="55" t="e">
        <f>IF(#REF!&gt;0,VLOOKUP(#REF!,'[1]7'!$A$8:$BD$249,55,0),0)</f>
        <v>#REF!</v>
      </c>
      <c r="N37" s="55" t="e">
        <f>IF(#REF!&gt;0,VLOOKUP(#REF!,'[1]7'!$A$8:$BD$249,55,0),0)</f>
        <v>#REF!</v>
      </c>
      <c r="O37" s="55" t="e">
        <f>IF(#REF!&gt;0,VLOOKUP(#REF!,'[1]7'!$A$8:$BD$249,55,0),0)</f>
        <v>#REF!</v>
      </c>
      <c r="P37" s="55" t="e">
        <f>IF(#REF!&gt;0,VLOOKUP(#REF!,'[1]7'!$A$8:$BD$249,55,0),0)</f>
        <v>#REF!</v>
      </c>
      <c r="Q37" s="55" t="e">
        <f>IF(#REF!&gt;0,VLOOKUP(#REF!,'[1]7'!$A$8:$BD$249,55,0),0)</f>
        <v>#REF!</v>
      </c>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row>
    <row r="38" spans="1:46" s="59" customFormat="1" ht="18" thickBot="1" x14ac:dyDescent="0.25">
      <c r="A38" s="212"/>
      <c r="B38" s="212"/>
      <c r="C38" s="156" t="str">
        <f>TABLERO!C15</f>
        <v xml:space="preserve">PORCENTAJE OCUPACIONAL </v>
      </c>
      <c r="D38" s="154" t="s">
        <v>273</v>
      </c>
      <c r="E38" s="128" t="s">
        <v>170</v>
      </c>
      <c r="F38" s="56"/>
      <c r="G38" s="148"/>
      <c r="H38" s="148" t="e">
        <f>TABLERO!G15</f>
        <v>#DIV/0!</v>
      </c>
      <c r="I38" s="148" t="e">
        <f>TABLERO!H15</f>
        <v>#DIV/0!</v>
      </c>
      <c r="J38" s="148" t="e">
        <f>TABLERO!I15</f>
        <v>#DIV/0!</v>
      </c>
      <c r="K38" s="148" t="e">
        <f>TABLERO!J15</f>
        <v>#DIV/0!</v>
      </c>
      <c r="L38" s="189" t="e">
        <f>TABLERO!K15</f>
        <v>#DIV/0!</v>
      </c>
      <c r="M38" s="55" t="e">
        <f>IF(#REF!&gt;0,VLOOKUP(#REF!,'[1]8'!$A$8:$BD$249,55,0),0)</f>
        <v>#REF!</v>
      </c>
      <c r="N38" s="55" t="e">
        <f>IF(#REF!&gt;0,VLOOKUP(#REF!,'[1]8'!$A$8:$BD$249,55,0),0)</f>
        <v>#REF!</v>
      </c>
      <c r="O38" s="55" t="e">
        <f>IF(#REF!&gt;0,VLOOKUP(#REF!,'[1]8'!$A$8:$BD$249,55,0),0)</f>
        <v>#REF!</v>
      </c>
      <c r="P38" s="55" t="e">
        <f>IF(#REF!&gt;0,VLOOKUP(#REF!,'[1]8'!$A$8:$BD$249,55,0),0)</f>
        <v>#REF!</v>
      </c>
      <c r="Q38" s="55" t="e">
        <f>IF(#REF!&gt;0,VLOOKUP(#REF!,'[1]8'!$A$8:$BD$249,55,0),0)</f>
        <v>#REF!</v>
      </c>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row>
    <row r="39" spans="1:46" s="62" customFormat="1" ht="17" x14ac:dyDescent="0.2">
      <c r="A39" s="212"/>
      <c r="B39" s="212"/>
      <c r="C39" s="156" t="str">
        <f>TABLERO!C16</f>
        <v xml:space="preserve">PROMEDIO DIAS ESTANCIA </v>
      </c>
      <c r="D39" s="154" t="s">
        <v>242</v>
      </c>
      <c r="E39" s="128" t="s">
        <v>170</v>
      </c>
      <c r="F39" s="56"/>
      <c r="G39" s="146"/>
      <c r="H39" s="146" t="e">
        <f>TABLERO!G16</f>
        <v>#DIV/0!</v>
      </c>
      <c r="I39" s="146" t="e">
        <f>TABLERO!H16</f>
        <v>#DIV/0!</v>
      </c>
      <c r="J39" s="146" t="e">
        <f>TABLERO!I16</f>
        <v>#DIV/0!</v>
      </c>
      <c r="K39" s="146" t="e">
        <f>TABLERO!J16</f>
        <v>#DIV/0!</v>
      </c>
      <c r="L39" s="192" t="e">
        <f>TABLERO!K16</f>
        <v>#DIV/0!</v>
      </c>
      <c r="M39" s="55" t="e">
        <f>IF(#REF!&gt;0,VLOOKUP(#REF!,'[1]9'!$A$8:$BD$249,55,0),0)</f>
        <v>#REF!</v>
      </c>
      <c r="N39" s="55" t="e">
        <f>IF(#REF!&gt;0,VLOOKUP(#REF!,'[1]9'!$A$8:$BD$249,55,0),0)</f>
        <v>#REF!</v>
      </c>
      <c r="O39" s="55" t="e">
        <f>IF(#REF!&gt;0,VLOOKUP(#REF!,'[1]9'!$A$8:$BD$249,55,0),0)</f>
        <v>#REF!</v>
      </c>
      <c r="P39" s="55" t="e">
        <f>IF(#REF!&gt;0,VLOOKUP(#REF!,'[1]9'!$A$8:$BD$249,55,0),0)</f>
        <v>#REF!</v>
      </c>
      <c r="Q39" s="55" t="e">
        <f>IF(#REF!&gt;0,VLOOKUP(#REF!,'[1]9'!$A$8:$BD$249,55,0),0)</f>
        <v>#REF!</v>
      </c>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row>
    <row r="40" spans="1:46" s="59" customFormat="1" ht="17" x14ac:dyDescent="0.2">
      <c r="A40" s="212"/>
      <c r="B40" s="212"/>
      <c r="C40" s="156" t="str">
        <f>TABLERO!C17</f>
        <v>GIRO CAMA</v>
      </c>
      <c r="D40" s="154" t="s">
        <v>281</v>
      </c>
      <c r="E40" s="128" t="s">
        <v>170</v>
      </c>
      <c r="F40" s="56"/>
      <c r="G40" s="146"/>
      <c r="H40" s="146" t="e">
        <f>TABLERO!G17</f>
        <v>#DIV/0!</v>
      </c>
      <c r="I40" s="194" t="e">
        <f>TABLERO!H17</f>
        <v>#DIV/0!</v>
      </c>
      <c r="J40" s="146" t="e">
        <f>TABLERO!I17</f>
        <v>#DIV/0!</v>
      </c>
      <c r="K40" s="194" t="e">
        <f>TABLERO!J17</f>
        <v>#DIV/0!</v>
      </c>
      <c r="L40" s="195" t="e">
        <f>TABLERO!K17</f>
        <v>#DIV/0!</v>
      </c>
      <c r="M40" s="55" t="e">
        <f>IF(#REF!&gt;0,VLOOKUP(#REF!,'[1]11'!$A$8:$BD$249,55,0),0)</f>
        <v>#REF!</v>
      </c>
      <c r="N40" s="55" t="e">
        <f>IF(#REF!&gt;0,VLOOKUP(#REF!,'[1]11'!$A$8:$BD$249,55,0),0)</f>
        <v>#REF!</v>
      </c>
      <c r="O40" s="55" t="e">
        <f>IF(#REF!&gt;0,VLOOKUP(#REF!,'[1]11'!$A$8:$BD$249,55,0),0)</f>
        <v>#REF!</v>
      </c>
      <c r="P40" s="55" t="e">
        <f>IF(#REF!&gt;0,VLOOKUP(#REF!,'[1]11'!$A$8:$BD$249,55,0),0)</f>
        <v>#REF!</v>
      </c>
      <c r="Q40" s="55" t="e">
        <f>IF(#REF!&gt;0,VLOOKUP(#REF!,'[1]11'!$A$8:$BD$249,55,0),0)</f>
        <v>#REF!</v>
      </c>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row>
    <row r="41" spans="1:46" s="59" customFormat="1" ht="15" customHeight="1" x14ac:dyDescent="0.2">
      <c r="A41" s="212"/>
      <c r="B41" s="224"/>
      <c r="C41" s="156" t="s">
        <v>206</v>
      </c>
      <c r="D41" s="154">
        <v>0</v>
      </c>
      <c r="E41" s="128" t="s">
        <v>170</v>
      </c>
      <c r="F41" s="56"/>
      <c r="G41" s="147"/>
      <c r="H41" s="147">
        <f>CALIDAD!B51</f>
        <v>0</v>
      </c>
      <c r="I41" s="147">
        <f>CALIDAD!C51</f>
        <v>0</v>
      </c>
      <c r="J41" s="147">
        <f>CALIDAD!D51</f>
        <v>0</v>
      </c>
      <c r="K41" s="147">
        <v>0</v>
      </c>
      <c r="L41" s="191">
        <f>K41+J41+I41+H41</f>
        <v>0</v>
      </c>
      <c r="M41" s="55"/>
      <c r="N41" s="55"/>
      <c r="O41" s="55"/>
      <c r="P41" s="55"/>
      <c r="Q41" s="55"/>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row>
    <row r="42" spans="1:46" s="59" customFormat="1" ht="68" x14ac:dyDescent="0.2">
      <c r="A42" s="212"/>
      <c r="B42" s="122" t="s">
        <v>256</v>
      </c>
      <c r="C42" s="156" t="s">
        <v>214</v>
      </c>
      <c r="D42" s="152">
        <v>1</v>
      </c>
      <c r="E42" s="128" t="s">
        <v>170</v>
      </c>
      <c r="F42" s="56"/>
      <c r="G42" s="139"/>
      <c r="H42" s="139">
        <f>MANTENI!E4</f>
        <v>0</v>
      </c>
      <c r="I42" s="139">
        <f>MANTENI!E5</f>
        <v>0</v>
      </c>
      <c r="J42" s="139">
        <f>MANTENI!E6</f>
        <v>0</v>
      </c>
      <c r="K42" s="139">
        <f>MANTENI!E7</f>
        <v>0</v>
      </c>
      <c r="L42" s="196" t="e">
        <f>MANTENI!E8</f>
        <v>#DIV/0!</v>
      </c>
      <c r="M42" s="55" t="e">
        <f>IF(#REF!&gt;0,VLOOKUP(#REF!,'[1]12'!$A$8:$BD$249,55,0),0)</f>
        <v>#REF!</v>
      </c>
      <c r="N42" s="55" t="e">
        <f>IF(#REF!&gt;0,VLOOKUP(#REF!,'[1]12'!$A$8:$BD$249,55,0),0)</f>
        <v>#REF!</v>
      </c>
      <c r="O42" s="55" t="e">
        <f>IF(#REF!&gt;0,VLOOKUP(#REF!,'[1]12'!$A$8:$BD$249,55,0),0)</f>
        <v>#REF!</v>
      </c>
      <c r="P42" s="55" t="e">
        <f>IF(#REF!&gt;0,VLOOKUP(#REF!,'[1]12'!$A$8:$BD$249,55,0),0)</f>
        <v>#REF!</v>
      </c>
      <c r="Q42" s="55" t="e">
        <f>IF(#REF!&gt;0,VLOOKUP(#REF!,'[1]12'!$A$8:$BD$249,55,0),0)</f>
        <v>#REF!</v>
      </c>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row>
    <row r="43" spans="1:46" s="59" customFormat="1" ht="51" x14ac:dyDescent="0.2">
      <c r="A43" s="224"/>
      <c r="B43" s="122" t="s">
        <v>259</v>
      </c>
      <c r="C43" s="156" t="s">
        <v>249</v>
      </c>
      <c r="D43" s="152">
        <v>1</v>
      </c>
      <c r="E43" s="128" t="s">
        <v>170</v>
      </c>
      <c r="F43" s="56"/>
      <c r="G43" s="139"/>
      <c r="H43" s="139">
        <f>MANTENI!E12</f>
        <v>0</v>
      </c>
      <c r="I43" s="139">
        <f>MANTENI!E13</f>
        <v>0</v>
      </c>
      <c r="J43" s="139">
        <f>MANTENI!E14</f>
        <v>0</v>
      </c>
      <c r="K43" s="139">
        <f>MANTENI!E15</f>
        <v>0</v>
      </c>
      <c r="L43" s="196" t="e">
        <f>MANTENI!E16</f>
        <v>#DIV/0!</v>
      </c>
      <c r="M43" s="55" t="e">
        <f>IF(#REF!&gt;0,VLOOKUP(#REF!,'[1]12'!$A$8:$BD$249,55,0),0)</f>
        <v>#REF!</v>
      </c>
      <c r="N43" s="55" t="e">
        <f>IF(#REF!&gt;0,VLOOKUP(#REF!,'[1]12'!$A$8:$BD$249,55,0),0)</f>
        <v>#REF!</v>
      </c>
      <c r="O43" s="55" t="e">
        <f>IF(#REF!&gt;0,VLOOKUP(#REF!,'[1]12'!$A$8:$BD$249,55,0),0)</f>
        <v>#REF!</v>
      </c>
      <c r="P43" s="55" t="e">
        <f>IF(#REF!&gt;0,VLOOKUP(#REF!,'[1]12'!$A$8:$BD$249,55,0),0)</f>
        <v>#REF!</v>
      </c>
      <c r="Q43" s="55" t="e">
        <f>IF(#REF!&gt;0,VLOOKUP(#REF!,'[1]12'!$A$8:$BD$249,55,0),0)</f>
        <v>#REF!</v>
      </c>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row>
    <row r="44" spans="1:46" s="59" customFormat="1" ht="63" customHeight="1" x14ac:dyDescent="0.2">
      <c r="A44" s="203" t="s">
        <v>254</v>
      </c>
      <c r="B44" s="203" t="s">
        <v>255</v>
      </c>
      <c r="C44" s="157" t="s">
        <v>211</v>
      </c>
      <c r="D44" s="158" t="s">
        <v>212</v>
      </c>
      <c r="E44" s="130" t="s">
        <v>170</v>
      </c>
      <c r="F44" s="56"/>
      <c r="G44" s="140"/>
      <c r="H44" s="140">
        <f>'TALENTO HUMANO'!D5</f>
        <v>0</v>
      </c>
      <c r="I44" s="140">
        <f>'TALENTO HUMANO'!D6</f>
        <v>0</v>
      </c>
      <c r="J44" s="140">
        <f>'TALENTO HUMANO'!D7</f>
        <v>0</v>
      </c>
      <c r="K44" s="140">
        <f>'TALENTO HUMANO'!D8</f>
        <v>0</v>
      </c>
      <c r="L44" s="196">
        <v>0.8</v>
      </c>
      <c r="M44" s="55" t="e">
        <f>IF(#REF!&gt;0,VLOOKUP(#REF!,'[1]12'!$A$8:$BD$249,55,0),0)</f>
        <v>#REF!</v>
      </c>
      <c r="N44" s="55" t="e">
        <f>IF(#REF!&gt;0,VLOOKUP(#REF!,'[1]12'!$A$8:$BD$249,55,0),0)</f>
        <v>#REF!</v>
      </c>
      <c r="O44" s="55" t="e">
        <f>IF(#REF!&gt;0,VLOOKUP(#REF!,'[1]12'!$A$8:$BD$249,55,0),0)</f>
        <v>#REF!</v>
      </c>
      <c r="P44" s="55" t="e">
        <f>IF(#REF!&gt;0,VLOOKUP(#REF!,'[1]12'!$A$8:$BD$249,55,0),0)</f>
        <v>#REF!</v>
      </c>
      <c r="Q44" s="55" t="e">
        <f>IF(#REF!&gt;0,VLOOKUP(#REF!,'[1]12'!$A$8:$BD$249,55,0),0)</f>
        <v>#REF!</v>
      </c>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row>
    <row r="45" spans="1:46" s="59" customFormat="1" ht="45" customHeight="1" x14ac:dyDescent="0.2">
      <c r="A45" s="203"/>
      <c r="B45" s="203"/>
      <c r="C45" s="157" t="s">
        <v>279</v>
      </c>
      <c r="D45" s="174" t="s">
        <v>280</v>
      </c>
      <c r="E45" s="130" t="s">
        <v>170</v>
      </c>
      <c r="F45" s="56"/>
      <c r="G45" s="140"/>
      <c r="H45" s="140">
        <v>0.3</v>
      </c>
      <c r="I45" s="140">
        <v>0.65</v>
      </c>
      <c r="J45" s="140">
        <v>0.84</v>
      </c>
      <c r="K45" s="140">
        <f>'TALENTO HUMANO'!D16</f>
        <v>0</v>
      </c>
      <c r="L45" s="196">
        <v>0.9</v>
      </c>
      <c r="M45" s="55" t="e">
        <f>IF(#REF!&gt;0,VLOOKUP(#REF!,'[1]12'!$A$8:$BD$249,55,0),0)</f>
        <v>#REF!</v>
      </c>
      <c r="N45" s="55" t="e">
        <f>IF(#REF!&gt;0,VLOOKUP(#REF!,'[1]12'!$A$8:$BD$249,55,0),0)</f>
        <v>#REF!</v>
      </c>
      <c r="O45" s="55" t="e">
        <f>IF(#REF!&gt;0,VLOOKUP(#REF!,'[1]12'!$A$8:$BD$249,55,0),0)</f>
        <v>#REF!</v>
      </c>
      <c r="P45" s="55" t="e">
        <f>IF(#REF!&gt;0,VLOOKUP(#REF!,'[1]12'!$A$8:$BD$249,55,0),0)</f>
        <v>#REF!</v>
      </c>
      <c r="Q45" s="55" t="e">
        <f>IF(#REF!&gt;0,VLOOKUP(#REF!,'[1]12'!$A$8:$BD$249,55,0),0)</f>
        <v>#REF!</v>
      </c>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row>
    <row r="46" spans="1:46" x14ac:dyDescent="0.2">
      <c r="B46" s="58" t="s">
        <v>274</v>
      </c>
      <c r="C46" s="170" t="s">
        <v>276</v>
      </c>
      <c r="D46" s="171"/>
      <c r="E46" s="172"/>
      <c r="H46" s="168">
        <v>21</v>
      </c>
      <c r="I46" s="168">
        <v>21</v>
      </c>
      <c r="J46" s="168">
        <v>20</v>
      </c>
      <c r="K46" s="168">
        <v>22</v>
      </c>
      <c r="L46" s="168">
        <f>29-6</f>
        <v>23</v>
      </c>
    </row>
    <row r="47" spans="1:46" x14ac:dyDescent="0.2">
      <c r="C47" s="170" t="s">
        <v>275</v>
      </c>
      <c r="D47" s="171"/>
      <c r="E47" s="172"/>
      <c r="H47" s="168">
        <v>22</v>
      </c>
      <c r="I47" s="168">
        <v>22</v>
      </c>
      <c r="J47" s="168">
        <v>22</v>
      </c>
      <c r="K47" s="168">
        <v>23</v>
      </c>
      <c r="L47" s="168">
        <v>25</v>
      </c>
    </row>
    <row r="48" spans="1:46" ht="17" x14ac:dyDescent="0.2">
      <c r="C48" s="173" t="s">
        <v>274</v>
      </c>
      <c r="D48" s="158" t="s">
        <v>277</v>
      </c>
      <c r="E48" s="130" t="s">
        <v>170</v>
      </c>
      <c r="H48" s="169">
        <f>H46/H47</f>
        <v>0.95454545454545459</v>
      </c>
      <c r="I48" s="169">
        <f t="shared" ref="I48:Q48" si="4">I46/I47</f>
        <v>0.95454545454545459</v>
      </c>
      <c r="J48" s="169">
        <f t="shared" si="4"/>
        <v>0.90909090909090906</v>
      </c>
      <c r="K48" s="169">
        <f t="shared" si="4"/>
        <v>0.95652173913043481</v>
      </c>
      <c r="L48" s="169">
        <f t="shared" si="4"/>
        <v>0.92</v>
      </c>
      <c r="M48" s="169" t="e">
        <f t="shared" si="4"/>
        <v>#DIV/0!</v>
      </c>
      <c r="N48" s="169" t="e">
        <f t="shared" si="4"/>
        <v>#DIV/0!</v>
      </c>
      <c r="O48" s="169" t="e">
        <f t="shared" si="4"/>
        <v>#DIV/0!</v>
      </c>
      <c r="P48" s="169" t="e">
        <f t="shared" si="4"/>
        <v>#DIV/0!</v>
      </c>
      <c r="Q48" s="169" t="e">
        <f t="shared" si="4"/>
        <v>#DIV/0!</v>
      </c>
    </row>
  </sheetData>
  <sheetProtection algorithmName="SHA-512" hashValue="NXP5rDbpgKdgJv2lE8J8i/NTjmOj6+3RxmiM6WeCUSxHk+VG5Bcz42OgzADHUxsDMK2EKgytt4bsSdHAXtgjYw==" saltValue="YcwNr09J9FawcFOjdnMF4w==" spinCount="100000" sheet="1" objects="1" scenarios="1" selectLockedCells="1" selectUnlockedCells="1"/>
  <mergeCells count="16">
    <mergeCell ref="A44:A45"/>
    <mergeCell ref="B44:B45"/>
    <mergeCell ref="A7:A26"/>
    <mergeCell ref="H1:Q5"/>
    <mergeCell ref="B7:B15"/>
    <mergeCell ref="B5:E5"/>
    <mergeCell ref="A1:B3"/>
    <mergeCell ref="B16:B21"/>
    <mergeCell ref="D1:E3"/>
    <mergeCell ref="C1:C3"/>
    <mergeCell ref="H28:I28"/>
    <mergeCell ref="A30:A33"/>
    <mergeCell ref="B30:B33"/>
    <mergeCell ref="B23:B26"/>
    <mergeCell ref="A34:A43"/>
    <mergeCell ref="B34:B41"/>
  </mergeCells>
  <phoneticPr fontId="35" type="noConversion"/>
  <conditionalFormatting sqref="M32:Q32">
    <cfRule type="containsBlanks" dxfId="8" priority="4" stopIfTrue="1">
      <formula>LEN(TRIM(M32))=0</formula>
    </cfRule>
    <cfRule type="cellIs" dxfId="7" priority="5" stopIfTrue="1" operator="lessThanOrEqual">
      <formula>3</formula>
    </cfRule>
    <cfRule type="cellIs" dxfId="6" priority="6" operator="greaterThan">
      <formula>3</formula>
    </cfRule>
  </conditionalFormatting>
  <dataValidations count="1">
    <dataValidation type="list" allowBlank="1" showInputMessage="1" showErrorMessage="1" sqref="IS1 SO1 ACK1 AMG1 AWC1 BFY1 BPU1 BZQ1 CJM1 CTI1 DDE1 DNA1 DWW1 EGS1 EQO1 FAK1 FKG1 FUC1 GDY1 GNU1 GXQ1 HHM1 HRI1 IBE1 ILA1 IUW1 JES1 JOO1 JYK1 KIG1 KSC1 LBY1 LLU1 LVQ1 MFM1 MPI1 MZE1 NJA1 NSW1 OCS1 OMO1 OWK1 PGG1 PQC1 PZY1 QJU1 QTQ1 RDM1 RNI1 RXE1 SHA1 SQW1 TAS1 TKO1 TUK1 UEG1 UOC1 UXY1 VHU1 VRQ1 WBM1 WLI1 WVE1 IS65522 SO65522 ACK65522 AMG65522 AWC65522 BFY65522 BPU65522 BZQ65522 CJM65522 CTI65522 DDE65522 DNA65522 DWW65522 EGS65522 EQO65522 FAK65522 FKG65522 FUC65522 GDY65522 GNU65522 GXQ65522 HHM65522 HRI65522 IBE65522 ILA65522 IUW65522 JES65522 JOO65522 JYK65522 KIG65522 KSC65522 LBY65522 LLU65522 LVQ65522 MFM65522 MPI65522 MZE65522 NJA65522 NSW65522 OCS65522 OMO65522 OWK65522 PGG65522 PQC65522 PZY65522 QJU65522 QTQ65522 RDM65522 RNI65522 RXE65522 SHA65522 SQW65522 TAS65522 TKO65522 TUK65522 UEG65522 UOC65522 UXY65522 VHU65522 VRQ65522 WBM65522 WLI65522 WVE65522 IS131058 SO131058 ACK131058 AMG131058 AWC131058 BFY131058 BPU131058 BZQ131058 CJM131058 CTI131058 DDE131058 DNA131058 DWW131058 EGS131058 EQO131058 FAK131058 FKG131058 FUC131058 GDY131058 GNU131058 GXQ131058 HHM131058 HRI131058 IBE131058 ILA131058 IUW131058 JES131058 JOO131058 JYK131058 KIG131058 KSC131058 LBY131058 LLU131058 LVQ131058 MFM131058 MPI131058 MZE131058 NJA131058 NSW131058 OCS131058 OMO131058 OWK131058 PGG131058 PQC131058 PZY131058 QJU131058 QTQ131058 RDM131058 RNI131058 RXE131058 SHA131058 SQW131058 TAS131058 TKO131058 TUK131058 UEG131058 UOC131058 UXY131058 VHU131058 VRQ131058 WBM131058 WLI131058 WVE131058 IS196594 SO196594 ACK196594 AMG196594 AWC196594 BFY196594 BPU196594 BZQ196594 CJM196594 CTI196594 DDE196594 DNA196594 DWW196594 EGS196594 EQO196594 FAK196594 FKG196594 FUC196594 GDY196594 GNU196594 GXQ196594 HHM196594 HRI196594 IBE196594 ILA196594 IUW196594 JES196594 JOO196594 JYK196594 KIG196594 KSC196594 LBY196594 LLU196594 LVQ196594 MFM196594 MPI196594 MZE196594 NJA196594 NSW196594 OCS196594 OMO196594 OWK196594 PGG196594 PQC196594 PZY196594 QJU196594 QTQ196594 RDM196594 RNI196594 RXE196594 SHA196594 SQW196594 TAS196594 TKO196594 TUK196594 UEG196594 UOC196594 UXY196594 VHU196594 VRQ196594 WBM196594 WLI196594 WVE196594 IS262130 SO262130 ACK262130 AMG262130 AWC262130 BFY262130 BPU262130 BZQ262130 CJM262130 CTI262130 DDE262130 DNA262130 DWW262130 EGS262130 EQO262130 FAK262130 FKG262130 FUC262130 GDY262130 GNU262130 GXQ262130 HHM262130 HRI262130 IBE262130 ILA262130 IUW262130 JES262130 JOO262130 JYK262130 KIG262130 KSC262130 LBY262130 LLU262130 LVQ262130 MFM262130 MPI262130 MZE262130 NJA262130 NSW262130 OCS262130 OMO262130 OWK262130 PGG262130 PQC262130 PZY262130 QJU262130 QTQ262130 RDM262130 RNI262130 RXE262130 SHA262130 SQW262130 TAS262130 TKO262130 TUK262130 UEG262130 UOC262130 UXY262130 VHU262130 VRQ262130 WBM262130 WLI262130 WVE262130 IS327666 SO327666 ACK327666 AMG327666 AWC327666 BFY327666 BPU327666 BZQ327666 CJM327666 CTI327666 DDE327666 DNA327666 DWW327666 EGS327666 EQO327666 FAK327666 FKG327666 FUC327666 GDY327666 GNU327666 GXQ327666 HHM327666 HRI327666 IBE327666 ILA327666 IUW327666 JES327666 JOO327666 JYK327666 KIG327666 KSC327666 LBY327666 LLU327666 LVQ327666 MFM327666 MPI327666 MZE327666 NJA327666 NSW327666 OCS327666 OMO327666 OWK327666 PGG327666 PQC327666 PZY327666 QJU327666 QTQ327666 RDM327666 RNI327666 RXE327666 SHA327666 SQW327666 TAS327666 TKO327666 TUK327666 UEG327666 UOC327666 UXY327666 VHU327666 VRQ327666 WBM327666 WLI327666 WVE327666 IS393202 SO393202 ACK393202 AMG393202 AWC393202 BFY393202 BPU393202 BZQ393202 CJM393202 CTI393202 DDE393202 DNA393202 DWW393202 EGS393202 EQO393202 FAK393202 FKG393202 FUC393202 GDY393202 GNU393202 GXQ393202 HHM393202 HRI393202 IBE393202 ILA393202 IUW393202 JES393202 JOO393202 JYK393202 KIG393202 KSC393202 LBY393202 LLU393202 LVQ393202 MFM393202 MPI393202 MZE393202 NJA393202 NSW393202 OCS393202 OMO393202 OWK393202 PGG393202 PQC393202 PZY393202 QJU393202 QTQ393202 RDM393202 RNI393202 RXE393202 SHA393202 SQW393202 TAS393202 TKO393202 TUK393202 UEG393202 UOC393202 UXY393202 VHU393202 VRQ393202 WBM393202 WLI393202 WVE393202 IS458738 SO458738 ACK458738 AMG458738 AWC458738 BFY458738 BPU458738 BZQ458738 CJM458738 CTI458738 DDE458738 DNA458738 DWW458738 EGS458738 EQO458738 FAK458738 FKG458738 FUC458738 GDY458738 GNU458738 GXQ458738 HHM458738 HRI458738 IBE458738 ILA458738 IUW458738 JES458738 JOO458738 JYK458738 KIG458738 KSC458738 LBY458738 LLU458738 LVQ458738 MFM458738 MPI458738 MZE458738 NJA458738 NSW458738 OCS458738 OMO458738 OWK458738 PGG458738 PQC458738 PZY458738 QJU458738 QTQ458738 RDM458738 RNI458738 RXE458738 SHA458738 SQW458738 TAS458738 TKO458738 TUK458738 UEG458738 UOC458738 UXY458738 VHU458738 VRQ458738 WBM458738 WLI458738 WVE458738 IS524274 SO524274 ACK524274 AMG524274 AWC524274 BFY524274 BPU524274 BZQ524274 CJM524274 CTI524274 DDE524274 DNA524274 DWW524274 EGS524274 EQO524274 FAK524274 FKG524274 FUC524274 GDY524274 GNU524274 GXQ524274 HHM524274 HRI524274 IBE524274 ILA524274 IUW524274 JES524274 JOO524274 JYK524274 KIG524274 KSC524274 LBY524274 LLU524274 LVQ524274 MFM524274 MPI524274 MZE524274 NJA524274 NSW524274 OCS524274 OMO524274 OWK524274 PGG524274 PQC524274 PZY524274 QJU524274 QTQ524274 RDM524274 RNI524274 RXE524274 SHA524274 SQW524274 TAS524274 TKO524274 TUK524274 UEG524274 UOC524274 UXY524274 VHU524274 VRQ524274 WBM524274 WLI524274 WVE524274 IS589810 SO589810 ACK589810 AMG589810 AWC589810 BFY589810 BPU589810 BZQ589810 CJM589810 CTI589810 DDE589810 DNA589810 DWW589810 EGS589810 EQO589810 FAK589810 FKG589810 FUC589810 GDY589810 GNU589810 GXQ589810 HHM589810 HRI589810 IBE589810 ILA589810 IUW589810 JES589810 JOO589810 JYK589810 KIG589810 KSC589810 LBY589810 LLU589810 LVQ589810 MFM589810 MPI589810 MZE589810 NJA589810 NSW589810 OCS589810 OMO589810 OWK589810 PGG589810 PQC589810 PZY589810 QJU589810 QTQ589810 RDM589810 RNI589810 RXE589810 SHA589810 SQW589810 TAS589810 TKO589810 TUK589810 UEG589810 UOC589810 UXY589810 VHU589810 VRQ589810 WBM589810 WLI589810 WVE589810 IS655346 SO655346 ACK655346 AMG655346 AWC655346 BFY655346 BPU655346 BZQ655346 CJM655346 CTI655346 DDE655346 DNA655346 DWW655346 EGS655346 EQO655346 FAK655346 FKG655346 FUC655346 GDY655346 GNU655346 GXQ655346 HHM655346 HRI655346 IBE655346 ILA655346 IUW655346 JES655346 JOO655346 JYK655346 KIG655346 KSC655346 LBY655346 LLU655346 LVQ655346 MFM655346 MPI655346 MZE655346 NJA655346 NSW655346 OCS655346 OMO655346 OWK655346 PGG655346 PQC655346 PZY655346 QJU655346 QTQ655346 RDM655346 RNI655346 RXE655346 SHA655346 SQW655346 TAS655346 TKO655346 TUK655346 UEG655346 UOC655346 UXY655346 VHU655346 VRQ655346 WBM655346 WLI655346 WVE655346 IS720882 SO720882 ACK720882 AMG720882 AWC720882 BFY720882 BPU720882 BZQ720882 CJM720882 CTI720882 DDE720882 DNA720882 DWW720882 EGS720882 EQO720882 FAK720882 FKG720882 FUC720882 GDY720882 GNU720882 GXQ720882 HHM720882 HRI720882 IBE720882 ILA720882 IUW720882 JES720882 JOO720882 JYK720882 KIG720882 KSC720882 LBY720882 LLU720882 LVQ720882 MFM720882 MPI720882 MZE720882 NJA720882 NSW720882 OCS720882 OMO720882 OWK720882 PGG720882 PQC720882 PZY720882 QJU720882 QTQ720882 RDM720882 RNI720882 RXE720882 SHA720882 SQW720882 TAS720882 TKO720882 TUK720882 UEG720882 UOC720882 UXY720882 VHU720882 VRQ720882 WBM720882 WLI720882 WVE720882 IS786418 SO786418 ACK786418 AMG786418 AWC786418 BFY786418 BPU786418 BZQ786418 CJM786418 CTI786418 DDE786418 DNA786418 DWW786418 EGS786418 EQO786418 FAK786418 FKG786418 FUC786418 GDY786418 GNU786418 GXQ786418 HHM786418 HRI786418 IBE786418 ILA786418 IUW786418 JES786418 JOO786418 JYK786418 KIG786418 KSC786418 LBY786418 LLU786418 LVQ786418 MFM786418 MPI786418 MZE786418 NJA786418 NSW786418 OCS786418 OMO786418 OWK786418 PGG786418 PQC786418 PZY786418 QJU786418 QTQ786418 RDM786418 RNI786418 RXE786418 SHA786418 SQW786418 TAS786418 TKO786418 TUK786418 UEG786418 UOC786418 UXY786418 VHU786418 VRQ786418 WBM786418 WLI786418 WVE786418 IS851954 SO851954 ACK851954 AMG851954 AWC851954 BFY851954 BPU851954 BZQ851954 CJM851954 CTI851954 DDE851954 DNA851954 DWW851954 EGS851954 EQO851954 FAK851954 FKG851954 FUC851954 GDY851954 GNU851954 GXQ851954 HHM851954 HRI851954 IBE851954 ILA851954 IUW851954 JES851954 JOO851954 JYK851954 KIG851954 KSC851954 LBY851954 LLU851954 LVQ851954 MFM851954 MPI851954 MZE851954 NJA851954 NSW851954 OCS851954 OMO851954 OWK851954 PGG851954 PQC851954 PZY851954 QJU851954 QTQ851954 RDM851954 RNI851954 RXE851954 SHA851954 SQW851954 TAS851954 TKO851954 TUK851954 UEG851954 UOC851954 UXY851954 VHU851954 VRQ851954 WBM851954 WLI851954 WVE851954 IS917490 SO917490 ACK917490 AMG917490 AWC917490 BFY917490 BPU917490 BZQ917490 CJM917490 CTI917490 DDE917490 DNA917490 DWW917490 EGS917490 EQO917490 FAK917490 FKG917490 FUC917490 GDY917490 GNU917490 GXQ917490 HHM917490 HRI917490 IBE917490 ILA917490 IUW917490 JES917490 JOO917490 JYK917490 KIG917490 KSC917490 LBY917490 LLU917490 LVQ917490 MFM917490 MPI917490 MZE917490 NJA917490 NSW917490 OCS917490 OMO917490 OWK917490 PGG917490 PQC917490 PZY917490 QJU917490 QTQ917490 RDM917490 RNI917490 RXE917490 SHA917490 SQW917490 TAS917490 TKO917490 TUK917490 UEG917490 UOC917490 UXY917490 VHU917490 VRQ917490 WBM917490 WLI917490 WVE917490 IS983026 SO983026 ACK983026 AMG983026 AWC983026 BFY983026 BPU983026 BZQ983026 CJM983026 CTI983026 DDE983026 DNA983026 DWW983026 EGS983026 EQO983026 FAK983026 FKG983026 FUC983026 GDY983026 GNU983026 GXQ983026 HHM983026 HRI983026 IBE983026 ILA983026 IUW983026 JES983026 JOO983026 JYK983026 KIG983026 KSC983026 LBY983026 LLU983026 LVQ983026 MFM983026 MPI983026 MZE983026 NJA983026 NSW983026 OCS983026 OMO983026 OWK983026 PGG983026 PQC983026 PZY983026 QJU983026 QTQ983026 RDM983026 RNI983026 RXE983026 SHA983026 SQW983026 TAS983026 TKO983026 TUK983026 UEG983026 UOC983026 UXY983026 VHU983026 VRQ983026 WBM983026 WLI983026 WVE983026" xr:uid="{C1CA908E-4546-7543-AAC1-BE785F005A5F}">
      <formula1>$H$6:$Q$6</formula1>
    </dataValidation>
  </dataValidations>
  <hyperlinks>
    <hyperlink ref="C26" location="'PASIVO - BALANCE- ESTADO R'!A1" display="BALANCE" xr:uid="{9CBA9FC5-2495-494C-A32F-F4F7409B59BB}"/>
    <hyperlink ref="C22" location="'PASIVO - BALANCE- ESTADO R'!A1" display="PASIVO " xr:uid="{DA9DBE6D-AE48-514C-9FB6-73800B7DD863}"/>
    <hyperlink ref="H29" location="PRODUCCIÓN!A1" display="Ver tabla por servicio" xr:uid="{B9A7F967-B75B-6345-9406-09264C449DED}"/>
    <hyperlink ref="C7:C15" location="FACTURACION!A1" display="TOTAL VENTA DE SERVICIOS DE SALUD CONTRIBUTIVO CONTRATADO" xr:uid="{16C042D3-627B-C04C-A7F8-669710753E98}"/>
    <hyperlink ref="C16:C21" location="CARTERA!A1" display="TOTAL CARTERA REGIMEN CONTRIBUTIVO" xr:uid="{82771838-905B-D142-96D6-A44C58AA99BF}"/>
    <hyperlink ref="C23:C26" location="'PASIVO - BALANCE- ESTADO R'!A1" display="ACTIVO " xr:uid="{3FFC2717-B958-724E-86FF-B943A5C585D1}"/>
    <hyperlink ref="C27" location="'SATISFACCION GRAFICO'!A1" display="'SATISFACCION GRAFICO'!A1" xr:uid="{813F6855-4B3B-584E-9E0A-68D0F8C97B2D}"/>
    <hyperlink ref="C29" location="'TALENTO HUMANO'!A1" display="PRODUCCIÓN UVR CON RESPECTO AL AÑO ANTERIOR " xr:uid="{B212674B-B52E-B748-BF09-E18D7197EE08}"/>
    <hyperlink ref="C30:C33" location="CALIDAD!A1" display="EFECTIVIDAD EN LA AUDITORIA PARA EL MEJORAMIENTO CONTINUO DE LA CALIDAD DE LA ATENCIÓN EN SALUD" xr:uid="{217C87D8-498F-2C45-B7A5-88F4EC4473AF}"/>
    <hyperlink ref="C34:C41" location="CALIDAD!A1" display="CALIDAD!A1" xr:uid="{2D657573-9B11-D34E-8671-782EABA50503}"/>
    <hyperlink ref="C42:C43" location="CALIDAD!A1" display="MANTENIMIENTO INFRAESTRUCTURA " xr:uid="{05163BD8-6696-2F48-8F48-99B98C11D425}"/>
    <hyperlink ref="C44:C45" location="'TALENTO HUMANO'!A1" display="PROPORCIÓN DE EJECUCIÓN DEL PLAN DE CAPACITACIONES " xr:uid="{7E6A4629-591D-8B4D-8AC3-1DFD60292A73}"/>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A7435-DA28-1F44-BCDB-B96114F3AA50}">
  <dimension ref="A2:E7"/>
  <sheetViews>
    <sheetView workbookViewId="0">
      <selection activeCell="B5" sqref="B5"/>
    </sheetView>
  </sheetViews>
  <sheetFormatPr baseColWidth="10" defaultRowHeight="16" x14ac:dyDescent="0.2"/>
  <cols>
    <col min="1" max="1" width="25.83203125" style="7" customWidth="1"/>
    <col min="2" max="2" width="40.83203125" style="7" customWidth="1"/>
    <col min="3" max="4" width="32.6640625" style="7" customWidth="1"/>
    <col min="5" max="5" width="28.33203125" style="7" customWidth="1"/>
    <col min="6" max="16384" width="10.83203125" style="7"/>
  </cols>
  <sheetData>
    <row r="2" spans="1:5" x14ac:dyDescent="0.2">
      <c r="A2" s="235" t="s">
        <v>141</v>
      </c>
      <c r="B2" s="235"/>
      <c r="C2" s="235"/>
      <c r="D2" s="235"/>
      <c r="E2" s="235"/>
    </row>
    <row r="3" spans="1:5" x14ac:dyDescent="0.2">
      <c r="B3" s="6" t="s">
        <v>142</v>
      </c>
      <c r="C3" s="6" t="s">
        <v>143</v>
      </c>
      <c r="D3" s="6" t="s">
        <v>145</v>
      </c>
      <c r="E3" s="6" t="s">
        <v>144</v>
      </c>
    </row>
    <row r="4" spans="1:5" x14ac:dyDescent="0.2">
      <c r="A4" s="5" t="s">
        <v>34</v>
      </c>
      <c r="B4" s="9"/>
      <c r="C4" s="9"/>
      <c r="D4" s="9"/>
      <c r="E4" s="9"/>
    </row>
    <row r="5" spans="1:5" x14ac:dyDescent="0.2">
      <c r="A5" s="5" t="s">
        <v>35</v>
      </c>
      <c r="B5" s="9"/>
      <c r="C5" s="9"/>
      <c r="D5" s="9"/>
      <c r="E5" s="9"/>
    </row>
    <row r="6" spans="1:5" x14ac:dyDescent="0.2">
      <c r="A6" s="5" t="s">
        <v>36</v>
      </c>
      <c r="B6" s="9"/>
      <c r="C6" s="9"/>
      <c r="D6" s="9"/>
      <c r="E6" s="9"/>
    </row>
    <row r="7" spans="1:5" x14ac:dyDescent="0.2">
      <c r="A7" s="5" t="s">
        <v>37</v>
      </c>
      <c r="B7" s="9"/>
      <c r="C7" s="9"/>
      <c r="D7" s="9"/>
      <c r="E7" s="9"/>
    </row>
  </sheetData>
  <mergeCells count="1">
    <mergeCell ref="A2:E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0EA4D-83B5-8C4A-AA3A-EE4A193D45E9}">
  <dimension ref="A2:D26"/>
  <sheetViews>
    <sheetView workbookViewId="0">
      <selection activeCell="P21" sqref="P21"/>
    </sheetView>
  </sheetViews>
  <sheetFormatPr baseColWidth="10" defaultRowHeight="16" x14ac:dyDescent="0.2"/>
  <cols>
    <col min="1" max="1" width="27.6640625" customWidth="1"/>
    <col min="2" max="4" width="40" customWidth="1"/>
  </cols>
  <sheetData>
    <row r="2" spans="1:4" x14ac:dyDescent="0.2">
      <c r="A2" s="7"/>
      <c r="B2" s="7"/>
      <c r="C2" s="7"/>
      <c r="D2" s="7"/>
    </row>
    <row r="3" spans="1:4" x14ac:dyDescent="0.2">
      <c r="A3" s="235" t="s">
        <v>207</v>
      </c>
      <c r="B3" s="235"/>
      <c r="C3" s="235"/>
      <c r="D3" s="235"/>
    </row>
    <row r="4" spans="1:4" x14ac:dyDescent="0.2">
      <c r="A4" s="7"/>
      <c r="B4" s="6" t="s">
        <v>241</v>
      </c>
      <c r="C4" s="6" t="s">
        <v>208</v>
      </c>
      <c r="D4" s="6" t="s">
        <v>210</v>
      </c>
    </row>
    <row r="5" spans="1:4" x14ac:dyDescent="0.2">
      <c r="A5" s="5" t="s">
        <v>34</v>
      </c>
      <c r="B5" s="108"/>
      <c r="C5" s="108"/>
      <c r="D5" s="63"/>
    </row>
    <row r="6" spans="1:4" x14ac:dyDescent="0.2">
      <c r="A6" s="5" t="s">
        <v>35</v>
      </c>
      <c r="B6" s="108"/>
      <c r="C6" s="108"/>
      <c r="D6" s="63"/>
    </row>
    <row r="7" spans="1:4" x14ac:dyDescent="0.2">
      <c r="A7" s="5" t="s">
        <v>36</v>
      </c>
      <c r="B7" s="108"/>
      <c r="C7" s="108"/>
      <c r="D7" s="63"/>
    </row>
    <row r="8" spans="1:4" x14ac:dyDescent="0.2">
      <c r="A8" s="5" t="s">
        <v>37</v>
      </c>
      <c r="B8" s="9"/>
      <c r="C8" s="9"/>
      <c r="D8" s="63"/>
    </row>
    <row r="9" spans="1:4" x14ac:dyDescent="0.2">
      <c r="A9" s="118" t="s">
        <v>213</v>
      </c>
      <c r="B9" s="119">
        <f>SUM(B5:B8)</f>
        <v>0</v>
      </c>
      <c r="C9" s="119">
        <f>SUM(C5:C8)</f>
        <v>0</v>
      </c>
      <c r="D9" s="120" t="e">
        <f t="shared" ref="D9" si="0">B9/C9</f>
        <v>#DIV/0!</v>
      </c>
    </row>
    <row r="11" spans="1:4" x14ac:dyDescent="0.2">
      <c r="A11" s="235" t="s">
        <v>278</v>
      </c>
      <c r="B11" s="235"/>
      <c r="C11" s="235"/>
      <c r="D11" s="235"/>
    </row>
    <row r="12" spans="1:4" x14ac:dyDescent="0.2">
      <c r="A12" s="7"/>
      <c r="B12" s="6" t="s">
        <v>210</v>
      </c>
      <c r="C12" s="6"/>
      <c r="D12" s="6" t="s">
        <v>210</v>
      </c>
    </row>
    <row r="13" spans="1:4" x14ac:dyDescent="0.2">
      <c r="A13" s="5" t="s">
        <v>34</v>
      </c>
      <c r="B13" s="63"/>
      <c r="C13" s="108"/>
      <c r="D13" s="63">
        <f>B13</f>
        <v>0</v>
      </c>
    </row>
    <row r="14" spans="1:4" x14ac:dyDescent="0.2">
      <c r="A14" s="5" t="s">
        <v>35</v>
      </c>
      <c r="B14" s="63"/>
      <c r="C14" s="108"/>
      <c r="D14" s="63">
        <f t="shared" ref="D14:D16" si="1">B14</f>
        <v>0</v>
      </c>
    </row>
    <row r="15" spans="1:4" x14ac:dyDescent="0.2">
      <c r="A15" s="5" t="s">
        <v>36</v>
      </c>
      <c r="B15" s="63"/>
      <c r="C15" s="108"/>
      <c r="D15" s="63">
        <f t="shared" si="1"/>
        <v>0</v>
      </c>
    </row>
    <row r="16" spans="1:4" x14ac:dyDescent="0.2">
      <c r="A16" s="5" t="s">
        <v>37</v>
      </c>
      <c r="B16" s="63"/>
      <c r="C16" s="9"/>
      <c r="D16" s="63">
        <f t="shared" si="1"/>
        <v>0</v>
      </c>
    </row>
    <row r="17" spans="1:4" x14ac:dyDescent="0.2">
      <c r="A17" s="118" t="s">
        <v>213</v>
      </c>
      <c r="B17" s="120" t="e">
        <f t="shared" ref="B17" si="2">#REF!/A17</f>
        <v>#REF!</v>
      </c>
      <c r="C17" s="119">
        <f>SUM(C13:C16)</f>
        <v>0</v>
      </c>
      <c r="D17" s="63"/>
    </row>
    <row r="18" spans="1:4" x14ac:dyDescent="0.2">
      <c r="A18" s="64"/>
      <c r="B18" s="65"/>
      <c r="C18" s="65"/>
      <c r="D18" s="66"/>
    </row>
    <row r="19" spans="1:4" hidden="1" x14ac:dyDescent="0.2">
      <c r="A19" s="235"/>
      <c r="B19" s="235"/>
      <c r="C19" s="235"/>
      <c r="D19" s="235"/>
    </row>
    <row r="20" spans="1:4" hidden="1" x14ac:dyDescent="0.2">
      <c r="A20" s="7"/>
      <c r="B20" s="6"/>
      <c r="C20" s="6"/>
      <c r="D20" s="6"/>
    </row>
    <row r="21" spans="1:4" hidden="1" x14ac:dyDescent="0.2">
      <c r="A21" s="5"/>
      <c r="B21" s="9"/>
      <c r="C21" s="9"/>
      <c r="D21" s="63"/>
    </row>
    <row r="22" spans="1:4" hidden="1" x14ac:dyDescent="0.2">
      <c r="A22" s="5"/>
      <c r="B22" s="9"/>
      <c r="C22" s="9"/>
      <c r="D22" s="63"/>
    </row>
    <row r="23" spans="1:4" hidden="1" x14ac:dyDescent="0.2">
      <c r="A23" s="5"/>
      <c r="B23" s="9"/>
      <c r="C23" s="9"/>
      <c r="D23" s="63"/>
    </row>
    <row r="24" spans="1:4" hidden="1" x14ac:dyDescent="0.2">
      <c r="A24" s="5"/>
      <c r="B24" s="9"/>
      <c r="C24" s="9"/>
      <c r="D24" s="63"/>
    </row>
    <row r="25" spans="1:4" hidden="1" x14ac:dyDescent="0.2">
      <c r="A25" s="118"/>
      <c r="B25" s="119"/>
      <c r="C25" s="119"/>
      <c r="D25" s="120"/>
    </row>
    <row r="26" spans="1:4" hidden="1" x14ac:dyDescent="0.2"/>
  </sheetData>
  <mergeCells count="3">
    <mergeCell ref="A3:D3"/>
    <mergeCell ref="A11:D11"/>
    <mergeCell ref="A19:D1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12793-D79C-7845-A6CB-9BD276B66E48}">
  <dimension ref="B2:E16"/>
  <sheetViews>
    <sheetView workbookViewId="0">
      <selection activeCell="I24" sqref="I24"/>
    </sheetView>
  </sheetViews>
  <sheetFormatPr baseColWidth="10" defaultRowHeight="16" x14ac:dyDescent="0.2"/>
  <cols>
    <col min="2" max="2" width="33.5" customWidth="1"/>
    <col min="3" max="3" width="37.83203125" customWidth="1"/>
    <col min="4" max="4" width="27.6640625" customWidth="1"/>
    <col min="5" max="5" width="33.33203125" customWidth="1"/>
  </cols>
  <sheetData>
    <row r="2" spans="2:5" x14ac:dyDescent="0.2">
      <c r="B2" s="235" t="s">
        <v>216</v>
      </c>
      <c r="C2" s="235"/>
      <c r="D2" s="235"/>
      <c r="E2" s="235"/>
    </row>
    <row r="3" spans="2:5" x14ac:dyDescent="0.2">
      <c r="B3" s="7"/>
      <c r="C3" s="6" t="s">
        <v>209</v>
      </c>
      <c r="D3" s="6" t="s">
        <v>208</v>
      </c>
      <c r="E3" s="6" t="s">
        <v>210</v>
      </c>
    </row>
    <row r="4" spans="2:5" x14ac:dyDescent="0.2">
      <c r="B4" s="5" t="s">
        <v>34</v>
      </c>
      <c r="C4" s="108"/>
      <c r="D4" s="108"/>
      <c r="E4" s="63"/>
    </row>
    <row r="5" spans="2:5" x14ac:dyDescent="0.2">
      <c r="B5" s="5" t="s">
        <v>35</v>
      </c>
      <c r="C5" s="108"/>
      <c r="D5" s="108"/>
      <c r="E5" s="63"/>
    </row>
    <row r="6" spans="2:5" x14ac:dyDescent="0.2">
      <c r="B6" s="5" t="s">
        <v>36</v>
      </c>
      <c r="C6" s="108"/>
      <c r="D6" s="108"/>
      <c r="E6" s="63"/>
    </row>
    <row r="7" spans="2:5" x14ac:dyDescent="0.2">
      <c r="B7" s="5" t="s">
        <v>37</v>
      </c>
      <c r="C7" s="9"/>
      <c r="D7" s="9"/>
      <c r="E7" s="63"/>
    </row>
    <row r="8" spans="2:5" x14ac:dyDescent="0.2">
      <c r="B8" s="118" t="s">
        <v>213</v>
      </c>
      <c r="C8" s="119">
        <f>SUM(C4:C7)</f>
        <v>0</v>
      </c>
      <c r="D8" s="119">
        <f>SUM(D4:D7)</f>
        <v>0</v>
      </c>
      <c r="E8" s="120" t="e">
        <f t="shared" ref="E5:E8" si="0">C8/D8</f>
        <v>#DIV/0!</v>
      </c>
    </row>
    <row r="10" spans="2:5" x14ac:dyDescent="0.2">
      <c r="B10" s="235" t="s">
        <v>215</v>
      </c>
      <c r="C10" s="235"/>
      <c r="D10" s="235"/>
      <c r="E10" s="235"/>
    </row>
    <row r="11" spans="2:5" x14ac:dyDescent="0.2">
      <c r="B11" s="7"/>
      <c r="C11" s="6" t="s">
        <v>209</v>
      </c>
      <c r="D11" s="6" t="s">
        <v>208</v>
      </c>
      <c r="E11" s="6" t="s">
        <v>210</v>
      </c>
    </row>
    <row r="12" spans="2:5" x14ac:dyDescent="0.2">
      <c r="B12" s="5" t="s">
        <v>34</v>
      </c>
      <c r="C12" s="108"/>
      <c r="D12" s="108"/>
      <c r="E12" s="63"/>
    </row>
    <row r="13" spans="2:5" x14ac:dyDescent="0.2">
      <c r="B13" s="5" t="s">
        <v>35</v>
      </c>
      <c r="C13" s="108"/>
      <c r="D13" s="108"/>
      <c r="E13" s="63"/>
    </row>
    <row r="14" spans="2:5" x14ac:dyDescent="0.2">
      <c r="B14" s="5" t="s">
        <v>36</v>
      </c>
      <c r="C14" s="108"/>
      <c r="D14" s="108"/>
      <c r="E14" s="63"/>
    </row>
    <row r="15" spans="2:5" x14ac:dyDescent="0.2">
      <c r="B15" s="5" t="s">
        <v>37</v>
      </c>
      <c r="C15" s="108"/>
      <c r="D15" s="108"/>
      <c r="E15" s="63"/>
    </row>
    <row r="16" spans="2:5" x14ac:dyDescent="0.2">
      <c r="B16" s="118" t="s">
        <v>213</v>
      </c>
      <c r="C16" s="119">
        <f>SUM(C12:C15)</f>
        <v>0</v>
      </c>
      <c r="D16" s="119">
        <f>SUM(D12:D15)</f>
        <v>0</v>
      </c>
      <c r="E16" s="120" t="e">
        <f t="shared" ref="E13:E16" si="1">C16/D16</f>
        <v>#DIV/0!</v>
      </c>
    </row>
  </sheetData>
  <mergeCells count="2">
    <mergeCell ref="B2:E2"/>
    <mergeCell ref="B10:E1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AAF9A-E253-EE4B-B2A4-E5D1F6D12673}">
  <dimension ref="A1:AS46"/>
  <sheetViews>
    <sheetView topLeftCell="C2" zoomScale="142" workbookViewId="0">
      <selection activeCell="J17" sqref="J17"/>
    </sheetView>
  </sheetViews>
  <sheetFormatPr baseColWidth="10" defaultColWidth="49.5" defaultRowHeight="14" x14ac:dyDescent="0.15"/>
  <cols>
    <col min="1" max="1" width="11" style="10" hidden="1" customWidth="1"/>
    <col min="2" max="2" width="18.6640625" style="31" customWidth="1"/>
    <col min="3" max="3" width="77" style="31" customWidth="1"/>
    <col min="4" max="4" width="13.5" style="14" bestFit="1" customWidth="1"/>
    <col min="5" max="5" width="13.1640625" style="10" bestFit="1" customWidth="1"/>
    <col min="6" max="6" width="9.5" style="10" customWidth="1"/>
    <col min="7" max="11" width="10.6640625" style="10" customWidth="1"/>
    <col min="12" max="16" width="10.6640625" style="10" hidden="1" customWidth="1"/>
    <col min="17" max="45" width="18" style="10" customWidth="1"/>
    <col min="46" max="52" width="10.6640625" style="10" customWidth="1"/>
    <col min="53" max="244" width="49.5" style="10"/>
    <col min="245" max="245" width="0" style="10" hidden="1" customWidth="1"/>
    <col min="246" max="246" width="18.6640625" style="10" customWidth="1"/>
    <col min="247" max="247" width="77" style="10" customWidth="1"/>
    <col min="248" max="248" width="23.5" style="10" bestFit="1" customWidth="1"/>
    <col min="249" max="249" width="13.5" style="10" bestFit="1" customWidth="1"/>
    <col min="250" max="250" width="13.1640625" style="10" bestFit="1" customWidth="1"/>
    <col min="251" max="251" width="9.5" style="10" customWidth="1"/>
    <col min="252" max="260" width="0" style="10" hidden="1" customWidth="1"/>
    <col min="261" max="261" width="30.5" style="10" customWidth="1"/>
    <col min="262" max="262" width="18" style="10" customWidth="1"/>
    <col min="263" max="267" width="10.6640625" style="10" customWidth="1"/>
    <col min="268" max="272" width="0" style="10" hidden="1" customWidth="1"/>
    <col min="273" max="301" width="18" style="10" customWidth="1"/>
    <col min="302" max="308" width="10.6640625" style="10" customWidth="1"/>
    <col min="309" max="500" width="49.5" style="10"/>
    <col min="501" max="501" width="0" style="10" hidden="1" customWidth="1"/>
    <col min="502" max="502" width="18.6640625" style="10" customWidth="1"/>
    <col min="503" max="503" width="77" style="10" customWidth="1"/>
    <col min="504" max="504" width="23.5" style="10" bestFit="1" customWidth="1"/>
    <col min="505" max="505" width="13.5" style="10" bestFit="1" customWidth="1"/>
    <col min="506" max="506" width="13.1640625" style="10" bestFit="1" customWidth="1"/>
    <col min="507" max="507" width="9.5" style="10" customWidth="1"/>
    <col min="508" max="516" width="0" style="10" hidden="1" customWidth="1"/>
    <col min="517" max="517" width="30.5" style="10" customWidth="1"/>
    <col min="518" max="518" width="18" style="10" customWidth="1"/>
    <col min="519" max="523" width="10.6640625" style="10" customWidth="1"/>
    <col min="524" max="528" width="0" style="10" hidden="1" customWidth="1"/>
    <col min="529" max="557" width="18" style="10" customWidth="1"/>
    <col min="558" max="564" width="10.6640625" style="10" customWidth="1"/>
    <col min="565" max="756" width="49.5" style="10"/>
    <col min="757" max="757" width="0" style="10" hidden="1" customWidth="1"/>
    <col min="758" max="758" width="18.6640625" style="10" customWidth="1"/>
    <col min="759" max="759" width="77" style="10" customWidth="1"/>
    <col min="760" max="760" width="23.5" style="10" bestFit="1" customWidth="1"/>
    <col min="761" max="761" width="13.5" style="10" bestFit="1" customWidth="1"/>
    <col min="762" max="762" width="13.1640625" style="10" bestFit="1" customWidth="1"/>
    <col min="763" max="763" width="9.5" style="10" customWidth="1"/>
    <col min="764" max="772" width="0" style="10" hidden="1" customWidth="1"/>
    <col min="773" max="773" width="30.5" style="10" customWidth="1"/>
    <col min="774" max="774" width="18" style="10" customWidth="1"/>
    <col min="775" max="779" width="10.6640625" style="10" customWidth="1"/>
    <col min="780" max="784" width="0" style="10" hidden="1" customWidth="1"/>
    <col min="785" max="813" width="18" style="10" customWidth="1"/>
    <col min="814" max="820" width="10.6640625" style="10" customWidth="1"/>
    <col min="821" max="1012" width="49.5" style="10"/>
    <col min="1013" max="1013" width="0" style="10" hidden="1" customWidth="1"/>
    <col min="1014" max="1014" width="18.6640625" style="10" customWidth="1"/>
    <col min="1015" max="1015" width="77" style="10" customWidth="1"/>
    <col min="1016" max="1016" width="23.5" style="10" bestFit="1" customWidth="1"/>
    <col min="1017" max="1017" width="13.5" style="10" bestFit="1" customWidth="1"/>
    <col min="1018" max="1018" width="13.1640625" style="10" bestFit="1" customWidth="1"/>
    <col min="1019" max="1019" width="9.5" style="10" customWidth="1"/>
    <col min="1020" max="1028" width="0" style="10" hidden="1" customWidth="1"/>
    <col min="1029" max="1029" width="30.5" style="10" customWidth="1"/>
    <col min="1030" max="1030" width="18" style="10" customWidth="1"/>
    <col min="1031" max="1035" width="10.6640625" style="10" customWidth="1"/>
    <col min="1036" max="1040" width="0" style="10" hidden="1" customWidth="1"/>
    <col min="1041" max="1069" width="18" style="10" customWidth="1"/>
    <col min="1070" max="1076" width="10.6640625" style="10" customWidth="1"/>
    <col min="1077" max="1268" width="49.5" style="10"/>
    <col min="1269" max="1269" width="0" style="10" hidden="1" customWidth="1"/>
    <col min="1270" max="1270" width="18.6640625" style="10" customWidth="1"/>
    <col min="1271" max="1271" width="77" style="10" customWidth="1"/>
    <col min="1272" max="1272" width="23.5" style="10" bestFit="1" customWidth="1"/>
    <col min="1273" max="1273" width="13.5" style="10" bestFit="1" customWidth="1"/>
    <col min="1274" max="1274" width="13.1640625" style="10" bestFit="1" customWidth="1"/>
    <col min="1275" max="1275" width="9.5" style="10" customWidth="1"/>
    <col min="1276" max="1284" width="0" style="10" hidden="1" customWidth="1"/>
    <col min="1285" max="1285" width="30.5" style="10" customWidth="1"/>
    <col min="1286" max="1286" width="18" style="10" customWidth="1"/>
    <col min="1287" max="1291" width="10.6640625" style="10" customWidth="1"/>
    <col min="1292" max="1296" width="0" style="10" hidden="1" customWidth="1"/>
    <col min="1297" max="1325" width="18" style="10" customWidth="1"/>
    <col min="1326" max="1332" width="10.6640625" style="10" customWidth="1"/>
    <col min="1333" max="1524" width="49.5" style="10"/>
    <col min="1525" max="1525" width="0" style="10" hidden="1" customWidth="1"/>
    <col min="1526" max="1526" width="18.6640625" style="10" customWidth="1"/>
    <col min="1527" max="1527" width="77" style="10" customWidth="1"/>
    <col min="1528" max="1528" width="23.5" style="10" bestFit="1" customWidth="1"/>
    <col min="1529" max="1529" width="13.5" style="10" bestFit="1" customWidth="1"/>
    <col min="1530" max="1530" width="13.1640625" style="10" bestFit="1" customWidth="1"/>
    <col min="1531" max="1531" width="9.5" style="10" customWidth="1"/>
    <col min="1532" max="1540" width="0" style="10" hidden="1" customWidth="1"/>
    <col min="1541" max="1541" width="30.5" style="10" customWidth="1"/>
    <col min="1542" max="1542" width="18" style="10" customWidth="1"/>
    <col min="1543" max="1547" width="10.6640625" style="10" customWidth="1"/>
    <col min="1548" max="1552" width="0" style="10" hidden="1" customWidth="1"/>
    <col min="1553" max="1581" width="18" style="10" customWidth="1"/>
    <col min="1582" max="1588" width="10.6640625" style="10" customWidth="1"/>
    <col min="1589" max="1780" width="49.5" style="10"/>
    <col min="1781" max="1781" width="0" style="10" hidden="1" customWidth="1"/>
    <col min="1782" max="1782" width="18.6640625" style="10" customWidth="1"/>
    <col min="1783" max="1783" width="77" style="10" customWidth="1"/>
    <col min="1784" max="1784" width="23.5" style="10" bestFit="1" customWidth="1"/>
    <col min="1785" max="1785" width="13.5" style="10" bestFit="1" customWidth="1"/>
    <col min="1786" max="1786" width="13.1640625" style="10" bestFit="1" customWidth="1"/>
    <col min="1787" max="1787" width="9.5" style="10" customWidth="1"/>
    <col min="1788" max="1796" width="0" style="10" hidden="1" customWidth="1"/>
    <col min="1797" max="1797" width="30.5" style="10" customWidth="1"/>
    <col min="1798" max="1798" width="18" style="10" customWidth="1"/>
    <col min="1799" max="1803" width="10.6640625" style="10" customWidth="1"/>
    <col min="1804" max="1808" width="0" style="10" hidden="1" customWidth="1"/>
    <col min="1809" max="1837" width="18" style="10" customWidth="1"/>
    <col min="1838" max="1844" width="10.6640625" style="10" customWidth="1"/>
    <col min="1845" max="2036" width="49.5" style="10"/>
    <col min="2037" max="2037" width="0" style="10" hidden="1" customWidth="1"/>
    <col min="2038" max="2038" width="18.6640625" style="10" customWidth="1"/>
    <col min="2039" max="2039" width="77" style="10" customWidth="1"/>
    <col min="2040" max="2040" width="23.5" style="10" bestFit="1" customWidth="1"/>
    <col min="2041" max="2041" width="13.5" style="10" bestFit="1" customWidth="1"/>
    <col min="2042" max="2042" width="13.1640625" style="10" bestFit="1" customWidth="1"/>
    <col min="2043" max="2043" width="9.5" style="10" customWidth="1"/>
    <col min="2044" max="2052" width="0" style="10" hidden="1" customWidth="1"/>
    <col min="2053" max="2053" width="30.5" style="10" customWidth="1"/>
    <col min="2054" max="2054" width="18" style="10" customWidth="1"/>
    <col min="2055" max="2059" width="10.6640625" style="10" customWidth="1"/>
    <col min="2060" max="2064" width="0" style="10" hidden="1" customWidth="1"/>
    <col min="2065" max="2093" width="18" style="10" customWidth="1"/>
    <col min="2094" max="2100" width="10.6640625" style="10" customWidth="1"/>
    <col min="2101" max="2292" width="49.5" style="10"/>
    <col min="2293" max="2293" width="0" style="10" hidden="1" customWidth="1"/>
    <col min="2294" max="2294" width="18.6640625" style="10" customWidth="1"/>
    <col min="2295" max="2295" width="77" style="10" customWidth="1"/>
    <col min="2296" max="2296" width="23.5" style="10" bestFit="1" customWidth="1"/>
    <col min="2297" max="2297" width="13.5" style="10" bestFit="1" customWidth="1"/>
    <col min="2298" max="2298" width="13.1640625" style="10" bestFit="1" customWidth="1"/>
    <col min="2299" max="2299" width="9.5" style="10" customWidth="1"/>
    <col min="2300" max="2308" width="0" style="10" hidden="1" customWidth="1"/>
    <col min="2309" max="2309" width="30.5" style="10" customWidth="1"/>
    <col min="2310" max="2310" width="18" style="10" customWidth="1"/>
    <col min="2311" max="2315" width="10.6640625" style="10" customWidth="1"/>
    <col min="2316" max="2320" width="0" style="10" hidden="1" customWidth="1"/>
    <col min="2321" max="2349" width="18" style="10" customWidth="1"/>
    <col min="2350" max="2356" width="10.6640625" style="10" customWidth="1"/>
    <col min="2357" max="2548" width="49.5" style="10"/>
    <col min="2549" max="2549" width="0" style="10" hidden="1" customWidth="1"/>
    <col min="2550" max="2550" width="18.6640625" style="10" customWidth="1"/>
    <col min="2551" max="2551" width="77" style="10" customWidth="1"/>
    <col min="2552" max="2552" width="23.5" style="10" bestFit="1" customWidth="1"/>
    <col min="2553" max="2553" width="13.5" style="10" bestFit="1" customWidth="1"/>
    <col min="2554" max="2554" width="13.1640625" style="10" bestFit="1" customWidth="1"/>
    <col min="2555" max="2555" width="9.5" style="10" customWidth="1"/>
    <col min="2556" max="2564" width="0" style="10" hidden="1" customWidth="1"/>
    <col min="2565" max="2565" width="30.5" style="10" customWidth="1"/>
    <col min="2566" max="2566" width="18" style="10" customWidth="1"/>
    <col min="2567" max="2571" width="10.6640625" style="10" customWidth="1"/>
    <col min="2572" max="2576" width="0" style="10" hidden="1" customWidth="1"/>
    <col min="2577" max="2605" width="18" style="10" customWidth="1"/>
    <col min="2606" max="2612" width="10.6640625" style="10" customWidth="1"/>
    <col min="2613" max="2804" width="49.5" style="10"/>
    <col min="2805" max="2805" width="0" style="10" hidden="1" customWidth="1"/>
    <col min="2806" max="2806" width="18.6640625" style="10" customWidth="1"/>
    <col min="2807" max="2807" width="77" style="10" customWidth="1"/>
    <col min="2808" max="2808" width="23.5" style="10" bestFit="1" customWidth="1"/>
    <col min="2809" max="2809" width="13.5" style="10" bestFit="1" customWidth="1"/>
    <col min="2810" max="2810" width="13.1640625" style="10" bestFit="1" customWidth="1"/>
    <col min="2811" max="2811" width="9.5" style="10" customWidth="1"/>
    <col min="2812" max="2820" width="0" style="10" hidden="1" customWidth="1"/>
    <col min="2821" max="2821" width="30.5" style="10" customWidth="1"/>
    <col min="2822" max="2822" width="18" style="10" customWidth="1"/>
    <col min="2823" max="2827" width="10.6640625" style="10" customWidth="1"/>
    <col min="2828" max="2832" width="0" style="10" hidden="1" customWidth="1"/>
    <col min="2833" max="2861" width="18" style="10" customWidth="1"/>
    <col min="2862" max="2868" width="10.6640625" style="10" customWidth="1"/>
    <col min="2869" max="3060" width="49.5" style="10"/>
    <col min="3061" max="3061" width="0" style="10" hidden="1" customWidth="1"/>
    <col min="3062" max="3062" width="18.6640625" style="10" customWidth="1"/>
    <col min="3063" max="3063" width="77" style="10" customWidth="1"/>
    <col min="3064" max="3064" width="23.5" style="10" bestFit="1" customWidth="1"/>
    <col min="3065" max="3065" width="13.5" style="10" bestFit="1" customWidth="1"/>
    <col min="3066" max="3066" width="13.1640625" style="10" bestFit="1" customWidth="1"/>
    <col min="3067" max="3067" width="9.5" style="10" customWidth="1"/>
    <col min="3068" max="3076" width="0" style="10" hidden="1" customWidth="1"/>
    <col min="3077" max="3077" width="30.5" style="10" customWidth="1"/>
    <col min="3078" max="3078" width="18" style="10" customWidth="1"/>
    <col min="3079" max="3083" width="10.6640625" style="10" customWidth="1"/>
    <col min="3084" max="3088" width="0" style="10" hidden="1" customWidth="1"/>
    <col min="3089" max="3117" width="18" style="10" customWidth="1"/>
    <col min="3118" max="3124" width="10.6640625" style="10" customWidth="1"/>
    <col min="3125" max="3316" width="49.5" style="10"/>
    <col min="3317" max="3317" width="0" style="10" hidden="1" customWidth="1"/>
    <col min="3318" max="3318" width="18.6640625" style="10" customWidth="1"/>
    <col min="3319" max="3319" width="77" style="10" customWidth="1"/>
    <col min="3320" max="3320" width="23.5" style="10" bestFit="1" customWidth="1"/>
    <col min="3321" max="3321" width="13.5" style="10" bestFit="1" customWidth="1"/>
    <col min="3322" max="3322" width="13.1640625" style="10" bestFit="1" customWidth="1"/>
    <col min="3323" max="3323" width="9.5" style="10" customWidth="1"/>
    <col min="3324" max="3332" width="0" style="10" hidden="1" customWidth="1"/>
    <col min="3333" max="3333" width="30.5" style="10" customWidth="1"/>
    <col min="3334" max="3334" width="18" style="10" customWidth="1"/>
    <col min="3335" max="3339" width="10.6640625" style="10" customWidth="1"/>
    <col min="3340" max="3344" width="0" style="10" hidden="1" customWidth="1"/>
    <col min="3345" max="3373" width="18" style="10" customWidth="1"/>
    <col min="3374" max="3380" width="10.6640625" style="10" customWidth="1"/>
    <col min="3381" max="3572" width="49.5" style="10"/>
    <col min="3573" max="3573" width="0" style="10" hidden="1" customWidth="1"/>
    <col min="3574" max="3574" width="18.6640625" style="10" customWidth="1"/>
    <col min="3575" max="3575" width="77" style="10" customWidth="1"/>
    <col min="3576" max="3576" width="23.5" style="10" bestFit="1" customWidth="1"/>
    <col min="3577" max="3577" width="13.5" style="10" bestFit="1" customWidth="1"/>
    <col min="3578" max="3578" width="13.1640625" style="10" bestFit="1" customWidth="1"/>
    <col min="3579" max="3579" width="9.5" style="10" customWidth="1"/>
    <col min="3580" max="3588" width="0" style="10" hidden="1" customWidth="1"/>
    <col min="3589" max="3589" width="30.5" style="10" customWidth="1"/>
    <col min="3590" max="3590" width="18" style="10" customWidth="1"/>
    <col min="3591" max="3595" width="10.6640625" style="10" customWidth="1"/>
    <col min="3596" max="3600" width="0" style="10" hidden="1" customWidth="1"/>
    <col min="3601" max="3629" width="18" style="10" customWidth="1"/>
    <col min="3630" max="3636" width="10.6640625" style="10" customWidth="1"/>
    <col min="3637" max="3828" width="49.5" style="10"/>
    <col min="3829" max="3829" width="0" style="10" hidden="1" customWidth="1"/>
    <col min="3830" max="3830" width="18.6640625" style="10" customWidth="1"/>
    <col min="3831" max="3831" width="77" style="10" customWidth="1"/>
    <col min="3832" max="3832" width="23.5" style="10" bestFit="1" customWidth="1"/>
    <col min="3833" max="3833" width="13.5" style="10" bestFit="1" customWidth="1"/>
    <col min="3834" max="3834" width="13.1640625" style="10" bestFit="1" customWidth="1"/>
    <col min="3835" max="3835" width="9.5" style="10" customWidth="1"/>
    <col min="3836" max="3844" width="0" style="10" hidden="1" customWidth="1"/>
    <col min="3845" max="3845" width="30.5" style="10" customWidth="1"/>
    <col min="3846" max="3846" width="18" style="10" customWidth="1"/>
    <col min="3847" max="3851" width="10.6640625" style="10" customWidth="1"/>
    <col min="3852" max="3856" width="0" style="10" hidden="1" customWidth="1"/>
    <col min="3857" max="3885" width="18" style="10" customWidth="1"/>
    <col min="3886" max="3892" width="10.6640625" style="10" customWidth="1"/>
    <col min="3893" max="4084" width="49.5" style="10"/>
    <col min="4085" max="4085" width="0" style="10" hidden="1" customWidth="1"/>
    <col min="4086" max="4086" width="18.6640625" style="10" customWidth="1"/>
    <col min="4087" max="4087" width="77" style="10" customWidth="1"/>
    <col min="4088" max="4088" width="23.5" style="10" bestFit="1" customWidth="1"/>
    <col min="4089" max="4089" width="13.5" style="10" bestFit="1" customWidth="1"/>
    <col min="4090" max="4090" width="13.1640625" style="10" bestFit="1" customWidth="1"/>
    <col min="4091" max="4091" width="9.5" style="10" customWidth="1"/>
    <col min="4092" max="4100" width="0" style="10" hidden="1" customWidth="1"/>
    <col min="4101" max="4101" width="30.5" style="10" customWidth="1"/>
    <col min="4102" max="4102" width="18" style="10" customWidth="1"/>
    <col min="4103" max="4107" width="10.6640625" style="10" customWidth="1"/>
    <col min="4108" max="4112" width="0" style="10" hidden="1" customWidth="1"/>
    <col min="4113" max="4141" width="18" style="10" customWidth="1"/>
    <col min="4142" max="4148" width="10.6640625" style="10" customWidth="1"/>
    <col min="4149" max="4340" width="49.5" style="10"/>
    <col min="4341" max="4341" width="0" style="10" hidden="1" customWidth="1"/>
    <col min="4342" max="4342" width="18.6640625" style="10" customWidth="1"/>
    <col min="4343" max="4343" width="77" style="10" customWidth="1"/>
    <col min="4344" max="4344" width="23.5" style="10" bestFit="1" customWidth="1"/>
    <col min="4345" max="4345" width="13.5" style="10" bestFit="1" customWidth="1"/>
    <col min="4346" max="4346" width="13.1640625" style="10" bestFit="1" customWidth="1"/>
    <col min="4347" max="4347" width="9.5" style="10" customWidth="1"/>
    <col min="4348" max="4356" width="0" style="10" hidden="1" customWidth="1"/>
    <col min="4357" max="4357" width="30.5" style="10" customWidth="1"/>
    <col min="4358" max="4358" width="18" style="10" customWidth="1"/>
    <col min="4359" max="4363" width="10.6640625" style="10" customWidth="1"/>
    <col min="4364" max="4368" width="0" style="10" hidden="1" customWidth="1"/>
    <col min="4369" max="4397" width="18" style="10" customWidth="1"/>
    <col min="4398" max="4404" width="10.6640625" style="10" customWidth="1"/>
    <col min="4405" max="4596" width="49.5" style="10"/>
    <col min="4597" max="4597" width="0" style="10" hidden="1" customWidth="1"/>
    <col min="4598" max="4598" width="18.6640625" style="10" customWidth="1"/>
    <col min="4599" max="4599" width="77" style="10" customWidth="1"/>
    <col min="4600" max="4600" width="23.5" style="10" bestFit="1" customWidth="1"/>
    <col min="4601" max="4601" width="13.5" style="10" bestFit="1" customWidth="1"/>
    <col min="4602" max="4602" width="13.1640625" style="10" bestFit="1" customWidth="1"/>
    <col min="4603" max="4603" width="9.5" style="10" customWidth="1"/>
    <col min="4604" max="4612" width="0" style="10" hidden="1" customWidth="1"/>
    <col min="4613" max="4613" width="30.5" style="10" customWidth="1"/>
    <col min="4614" max="4614" width="18" style="10" customWidth="1"/>
    <col min="4615" max="4619" width="10.6640625" style="10" customWidth="1"/>
    <col min="4620" max="4624" width="0" style="10" hidden="1" customWidth="1"/>
    <col min="4625" max="4653" width="18" style="10" customWidth="1"/>
    <col min="4654" max="4660" width="10.6640625" style="10" customWidth="1"/>
    <col min="4661" max="4852" width="49.5" style="10"/>
    <col min="4853" max="4853" width="0" style="10" hidden="1" customWidth="1"/>
    <col min="4854" max="4854" width="18.6640625" style="10" customWidth="1"/>
    <col min="4855" max="4855" width="77" style="10" customWidth="1"/>
    <col min="4856" max="4856" width="23.5" style="10" bestFit="1" customWidth="1"/>
    <col min="4857" max="4857" width="13.5" style="10" bestFit="1" customWidth="1"/>
    <col min="4858" max="4858" width="13.1640625" style="10" bestFit="1" customWidth="1"/>
    <col min="4859" max="4859" width="9.5" style="10" customWidth="1"/>
    <col min="4860" max="4868" width="0" style="10" hidden="1" customWidth="1"/>
    <col min="4869" max="4869" width="30.5" style="10" customWidth="1"/>
    <col min="4870" max="4870" width="18" style="10" customWidth="1"/>
    <col min="4871" max="4875" width="10.6640625" style="10" customWidth="1"/>
    <col min="4876" max="4880" width="0" style="10" hidden="1" customWidth="1"/>
    <col min="4881" max="4909" width="18" style="10" customWidth="1"/>
    <col min="4910" max="4916" width="10.6640625" style="10" customWidth="1"/>
    <col min="4917" max="5108" width="49.5" style="10"/>
    <col min="5109" max="5109" width="0" style="10" hidden="1" customWidth="1"/>
    <col min="5110" max="5110" width="18.6640625" style="10" customWidth="1"/>
    <col min="5111" max="5111" width="77" style="10" customWidth="1"/>
    <col min="5112" max="5112" width="23.5" style="10" bestFit="1" customWidth="1"/>
    <col min="5113" max="5113" width="13.5" style="10" bestFit="1" customWidth="1"/>
    <col min="5114" max="5114" width="13.1640625" style="10" bestFit="1" customWidth="1"/>
    <col min="5115" max="5115" width="9.5" style="10" customWidth="1"/>
    <col min="5116" max="5124" width="0" style="10" hidden="1" customWidth="1"/>
    <col min="5125" max="5125" width="30.5" style="10" customWidth="1"/>
    <col min="5126" max="5126" width="18" style="10" customWidth="1"/>
    <col min="5127" max="5131" width="10.6640625" style="10" customWidth="1"/>
    <col min="5132" max="5136" width="0" style="10" hidden="1" customWidth="1"/>
    <col min="5137" max="5165" width="18" style="10" customWidth="1"/>
    <col min="5166" max="5172" width="10.6640625" style="10" customWidth="1"/>
    <col min="5173" max="5364" width="49.5" style="10"/>
    <col min="5365" max="5365" width="0" style="10" hidden="1" customWidth="1"/>
    <col min="5366" max="5366" width="18.6640625" style="10" customWidth="1"/>
    <col min="5367" max="5367" width="77" style="10" customWidth="1"/>
    <col min="5368" max="5368" width="23.5" style="10" bestFit="1" customWidth="1"/>
    <col min="5369" max="5369" width="13.5" style="10" bestFit="1" customWidth="1"/>
    <col min="5370" max="5370" width="13.1640625" style="10" bestFit="1" customWidth="1"/>
    <col min="5371" max="5371" width="9.5" style="10" customWidth="1"/>
    <col min="5372" max="5380" width="0" style="10" hidden="1" customWidth="1"/>
    <col min="5381" max="5381" width="30.5" style="10" customWidth="1"/>
    <col min="5382" max="5382" width="18" style="10" customWidth="1"/>
    <col min="5383" max="5387" width="10.6640625" style="10" customWidth="1"/>
    <col min="5388" max="5392" width="0" style="10" hidden="1" customWidth="1"/>
    <col min="5393" max="5421" width="18" style="10" customWidth="1"/>
    <col min="5422" max="5428" width="10.6640625" style="10" customWidth="1"/>
    <col min="5429" max="5620" width="49.5" style="10"/>
    <col min="5621" max="5621" width="0" style="10" hidden="1" customWidth="1"/>
    <col min="5622" max="5622" width="18.6640625" style="10" customWidth="1"/>
    <col min="5623" max="5623" width="77" style="10" customWidth="1"/>
    <col min="5624" max="5624" width="23.5" style="10" bestFit="1" customWidth="1"/>
    <col min="5625" max="5625" width="13.5" style="10" bestFit="1" customWidth="1"/>
    <col min="5626" max="5626" width="13.1640625" style="10" bestFit="1" customWidth="1"/>
    <col min="5627" max="5627" width="9.5" style="10" customWidth="1"/>
    <col min="5628" max="5636" width="0" style="10" hidden="1" customWidth="1"/>
    <col min="5637" max="5637" width="30.5" style="10" customWidth="1"/>
    <col min="5638" max="5638" width="18" style="10" customWidth="1"/>
    <col min="5639" max="5643" width="10.6640625" style="10" customWidth="1"/>
    <col min="5644" max="5648" width="0" style="10" hidden="1" customWidth="1"/>
    <col min="5649" max="5677" width="18" style="10" customWidth="1"/>
    <col min="5678" max="5684" width="10.6640625" style="10" customWidth="1"/>
    <col min="5685" max="5876" width="49.5" style="10"/>
    <col min="5877" max="5877" width="0" style="10" hidden="1" customWidth="1"/>
    <col min="5878" max="5878" width="18.6640625" style="10" customWidth="1"/>
    <col min="5879" max="5879" width="77" style="10" customWidth="1"/>
    <col min="5880" max="5880" width="23.5" style="10" bestFit="1" customWidth="1"/>
    <col min="5881" max="5881" width="13.5" style="10" bestFit="1" customWidth="1"/>
    <col min="5882" max="5882" width="13.1640625" style="10" bestFit="1" customWidth="1"/>
    <col min="5883" max="5883" width="9.5" style="10" customWidth="1"/>
    <col min="5884" max="5892" width="0" style="10" hidden="1" customWidth="1"/>
    <col min="5893" max="5893" width="30.5" style="10" customWidth="1"/>
    <col min="5894" max="5894" width="18" style="10" customWidth="1"/>
    <col min="5895" max="5899" width="10.6640625" style="10" customWidth="1"/>
    <col min="5900" max="5904" width="0" style="10" hidden="1" customWidth="1"/>
    <col min="5905" max="5933" width="18" style="10" customWidth="1"/>
    <col min="5934" max="5940" width="10.6640625" style="10" customWidth="1"/>
    <col min="5941" max="6132" width="49.5" style="10"/>
    <col min="6133" max="6133" width="0" style="10" hidden="1" customWidth="1"/>
    <col min="6134" max="6134" width="18.6640625" style="10" customWidth="1"/>
    <col min="6135" max="6135" width="77" style="10" customWidth="1"/>
    <col min="6136" max="6136" width="23.5" style="10" bestFit="1" customWidth="1"/>
    <col min="6137" max="6137" width="13.5" style="10" bestFit="1" customWidth="1"/>
    <col min="6138" max="6138" width="13.1640625" style="10" bestFit="1" customWidth="1"/>
    <col min="6139" max="6139" width="9.5" style="10" customWidth="1"/>
    <col min="6140" max="6148" width="0" style="10" hidden="1" customWidth="1"/>
    <col min="6149" max="6149" width="30.5" style="10" customWidth="1"/>
    <col min="6150" max="6150" width="18" style="10" customWidth="1"/>
    <col min="6151" max="6155" width="10.6640625" style="10" customWidth="1"/>
    <col min="6156" max="6160" width="0" style="10" hidden="1" customWidth="1"/>
    <col min="6161" max="6189" width="18" style="10" customWidth="1"/>
    <col min="6190" max="6196" width="10.6640625" style="10" customWidth="1"/>
    <col min="6197" max="6388" width="49.5" style="10"/>
    <col min="6389" max="6389" width="0" style="10" hidden="1" customWidth="1"/>
    <col min="6390" max="6390" width="18.6640625" style="10" customWidth="1"/>
    <col min="6391" max="6391" width="77" style="10" customWidth="1"/>
    <col min="6392" max="6392" width="23.5" style="10" bestFit="1" customWidth="1"/>
    <col min="6393" max="6393" width="13.5" style="10" bestFit="1" customWidth="1"/>
    <col min="6394" max="6394" width="13.1640625" style="10" bestFit="1" customWidth="1"/>
    <col min="6395" max="6395" width="9.5" style="10" customWidth="1"/>
    <col min="6396" max="6404" width="0" style="10" hidden="1" customWidth="1"/>
    <col min="6405" max="6405" width="30.5" style="10" customWidth="1"/>
    <col min="6406" max="6406" width="18" style="10" customWidth="1"/>
    <col min="6407" max="6411" width="10.6640625" style="10" customWidth="1"/>
    <col min="6412" max="6416" width="0" style="10" hidden="1" customWidth="1"/>
    <col min="6417" max="6445" width="18" style="10" customWidth="1"/>
    <col min="6446" max="6452" width="10.6640625" style="10" customWidth="1"/>
    <col min="6453" max="6644" width="49.5" style="10"/>
    <col min="6645" max="6645" width="0" style="10" hidden="1" customWidth="1"/>
    <col min="6646" max="6646" width="18.6640625" style="10" customWidth="1"/>
    <col min="6647" max="6647" width="77" style="10" customWidth="1"/>
    <col min="6648" max="6648" width="23.5" style="10" bestFit="1" customWidth="1"/>
    <col min="6649" max="6649" width="13.5" style="10" bestFit="1" customWidth="1"/>
    <col min="6650" max="6650" width="13.1640625" style="10" bestFit="1" customWidth="1"/>
    <col min="6651" max="6651" width="9.5" style="10" customWidth="1"/>
    <col min="6652" max="6660" width="0" style="10" hidden="1" customWidth="1"/>
    <col min="6661" max="6661" width="30.5" style="10" customWidth="1"/>
    <col min="6662" max="6662" width="18" style="10" customWidth="1"/>
    <col min="6663" max="6667" width="10.6640625" style="10" customWidth="1"/>
    <col min="6668" max="6672" width="0" style="10" hidden="1" customWidth="1"/>
    <col min="6673" max="6701" width="18" style="10" customWidth="1"/>
    <col min="6702" max="6708" width="10.6640625" style="10" customWidth="1"/>
    <col min="6709" max="6900" width="49.5" style="10"/>
    <col min="6901" max="6901" width="0" style="10" hidden="1" customWidth="1"/>
    <col min="6902" max="6902" width="18.6640625" style="10" customWidth="1"/>
    <col min="6903" max="6903" width="77" style="10" customWidth="1"/>
    <col min="6904" max="6904" width="23.5" style="10" bestFit="1" customWidth="1"/>
    <col min="6905" max="6905" width="13.5" style="10" bestFit="1" customWidth="1"/>
    <col min="6906" max="6906" width="13.1640625" style="10" bestFit="1" customWidth="1"/>
    <col min="6907" max="6907" width="9.5" style="10" customWidth="1"/>
    <col min="6908" max="6916" width="0" style="10" hidden="1" customWidth="1"/>
    <col min="6917" max="6917" width="30.5" style="10" customWidth="1"/>
    <col min="6918" max="6918" width="18" style="10" customWidth="1"/>
    <col min="6919" max="6923" width="10.6640625" style="10" customWidth="1"/>
    <col min="6924" max="6928" width="0" style="10" hidden="1" customWidth="1"/>
    <col min="6929" max="6957" width="18" style="10" customWidth="1"/>
    <col min="6958" max="6964" width="10.6640625" style="10" customWidth="1"/>
    <col min="6965" max="7156" width="49.5" style="10"/>
    <col min="7157" max="7157" width="0" style="10" hidden="1" customWidth="1"/>
    <col min="7158" max="7158" width="18.6640625" style="10" customWidth="1"/>
    <col min="7159" max="7159" width="77" style="10" customWidth="1"/>
    <col min="7160" max="7160" width="23.5" style="10" bestFit="1" customWidth="1"/>
    <col min="7161" max="7161" width="13.5" style="10" bestFit="1" customWidth="1"/>
    <col min="7162" max="7162" width="13.1640625" style="10" bestFit="1" customWidth="1"/>
    <col min="7163" max="7163" width="9.5" style="10" customWidth="1"/>
    <col min="7164" max="7172" width="0" style="10" hidden="1" customWidth="1"/>
    <col min="7173" max="7173" width="30.5" style="10" customWidth="1"/>
    <col min="7174" max="7174" width="18" style="10" customWidth="1"/>
    <col min="7175" max="7179" width="10.6640625" style="10" customWidth="1"/>
    <col min="7180" max="7184" width="0" style="10" hidden="1" customWidth="1"/>
    <col min="7185" max="7213" width="18" style="10" customWidth="1"/>
    <col min="7214" max="7220" width="10.6640625" style="10" customWidth="1"/>
    <col min="7221" max="7412" width="49.5" style="10"/>
    <col min="7413" max="7413" width="0" style="10" hidden="1" customWidth="1"/>
    <col min="7414" max="7414" width="18.6640625" style="10" customWidth="1"/>
    <col min="7415" max="7415" width="77" style="10" customWidth="1"/>
    <col min="7416" max="7416" width="23.5" style="10" bestFit="1" customWidth="1"/>
    <col min="7417" max="7417" width="13.5" style="10" bestFit="1" customWidth="1"/>
    <col min="7418" max="7418" width="13.1640625" style="10" bestFit="1" customWidth="1"/>
    <col min="7419" max="7419" width="9.5" style="10" customWidth="1"/>
    <col min="7420" max="7428" width="0" style="10" hidden="1" customWidth="1"/>
    <col min="7429" max="7429" width="30.5" style="10" customWidth="1"/>
    <col min="7430" max="7430" width="18" style="10" customWidth="1"/>
    <col min="7431" max="7435" width="10.6640625" style="10" customWidth="1"/>
    <col min="7436" max="7440" width="0" style="10" hidden="1" customWidth="1"/>
    <col min="7441" max="7469" width="18" style="10" customWidth="1"/>
    <col min="7470" max="7476" width="10.6640625" style="10" customWidth="1"/>
    <col min="7477" max="7668" width="49.5" style="10"/>
    <col min="7669" max="7669" width="0" style="10" hidden="1" customWidth="1"/>
    <col min="7670" max="7670" width="18.6640625" style="10" customWidth="1"/>
    <col min="7671" max="7671" width="77" style="10" customWidth="1"/>
    <col min="7672" max="7672" width="23.5" style="10" bestFit="1" customWidth="1"/>
    <col min="7673" max="7673" width="13.5" style="10" bestFit="1" customWidth="1"/>
    <col min="7674" max="7674" width="13.1640625" style="10" bestFit="1" customWidth="1"/>
    <col min="7675" max="7675" width="9.5" style="10" customWidth="1"/>
    <col min="7676" max="7684" width="0" style="10" hidden="1" customWidth="1"/>
    <col min="7685" max="7685" width="30.5" style="10" customWidth="1"/>
    <col min="7686" max="7686" width="18" style="10" customWidth="1"/>
    <col min="7687" max="7691" width="10.6640625" style="10" customWidth="1"/>
    <col min="7692" max="7696" width="0" style="10" hidden="1" customWidth="1"/>
    <col min="7697" max="7725" width="18" style="10" customWidth="1"/>
    <col min="7726" max="7732" width="10.6640625" style="10" customWidth="1"/>
    <col min="7733" max="7924" width="49.5" style="10"/>
    <col min="7925" max="7925" width="0" style="10" hidden="1" customWidth="1"/>
    <col min="7926" max="7926" width="18.6640625" style="10" customWidth="1"/>
    <col min="7927" max="7927" width="77" style="10" customWidth="1"/>
    <col min="7928" max="7928" width="23.5" style="10" bestFit="1" customWidth="1"/>
    <col min="7929" max="7929" width="13.5" style="10" bestFit="1" customWidth="1"/>
    <col min="7930" max="7930" width="13.1640625" style="10" bestFit="1" customWidth="1"/>
    <col min="7931" max="7931" width="9.5" style="10" customWidth="1"/>
    <col min="7932" max="7940" width="0" style="10" hidden="1" customWidth="1"/>
    <col min="7941" max="7941" width="30.5" style="10" customWidth="1"/>
    <col min="7942" max="7942" width="18" style="10" customWidth="1"/>
    <col min="7943" max="7947" width="10.6640625" style="10" customWidth="1"/>
    <col min="7948" max="7952" width="0" style="10" hidden="1" customWidth="1"/>
    <col min="7953" max="7981" width="18" style="10" customWidth="1"/>
    <col min="7982" max="7988" width="10.6640625" style="10" customWidth="1"/>
    <col min="7989" max="8180" width="49.5" style="10"/>
    <col min="8181" max="8181" width="0" style="10" hidden="1" customWidth="1"/>
    <col min="8182" max="8182" width="18.6640625" style="10" customWidth="1"/>
    <col min="8183" max="8183" width="77" style="10" customWidth="1"/>
    <col min="8184" max="8184" width="23.5" style="10" bestFit="1" customWidth="1"/>
    <col min="8185" max="8185" width="13.5" style="10" bestFit="1" customWidth="1"/>
    <col min="8186" max="8186" width="13.1640625" style="10" bestFit="1" customWidth="1"/>
    <col min="8187" max="8187" width="9.5" style="10" customWidth="1"/>
    <col min="8188" max="8196" width="0" style="10" hidden="1" customWidth="1"/>
    <col min="8197" max="8197" width="30.5" style="10" customWidth="1"/>
    <col min="8198" max="8198" width="18" style="10" customWidth="1"/>
    <col min="8199" max="8203" width="10.6640625" style="10" customWidth="1"/>
    <col min="8204" max="8208" width="0" style="10" hidden="1" customWidth="1"/>
    <col min="8209" max="8237" width="18" style="10" customWidth="1"/>
    <col min="8238" max="8244" width="10.6640625" style="10" customWidth="1"/>
    <col min="8245" max="8436" width="49.5" style="10"/>
    <col min="8437" max="8437" width="0" style="10" hidden="1" customWidth="1"/>
    <col min="8438" max="8438" width="18.6640625" style="10" customWidth="1"/>
    <col min="8439" max="8439" width="77" style="10" customWidth="1"/>
    <col min="8440" max="8440" width="23.5" style="10" bestFit="1" customWidth="1"/>
    <col min="8441" max="8441" width="13.5" style="10" bestFit="1" customWidth="1"/>
    <col min="8442" max="8442" width="13.1640625" style="10" bestFit="1" customWidth="1"/>
    <col min="8443" max="8443" width="9.5" style="10" customWidth="1"/>
    <col min="8444" max="8452" width="0" style="10" hidden="1" customWidth="1"/>
    <col min="8453" max="8453" width="30.5" style="10" customWidth="1"/>
    <col min="8454" max="8454" width="18" style="10" customWidth="1"/>
    <col min="8455" max="8459" width="10.6640625" style="10" customWidth="1"/>
    <col min="8460" max="8464" width="0" style="10" hidden="1" customWidth="1"/>
    <col min="8465" max="8493" width="18" style="10" customWidth="1"/>
    <col min="8494" max="8500" width="10.6640625" style="10" customWidth="1"/>
    <col min="8501" max="8692" width="49.5" style="10"/>
    <col min="8693" max="8693" width="0" style="10" hidden="1" customWidth="1"/>
    <col min="8694" max="8694" width="18.6640625" style="10" customWidth="1"/>
    <col min="8695" max="8695" width="77" style="10" customWidth="1"/>
    <col min="8696" max="8696" width="23.5" style="10" bestFit="1" customWidth="1"/>
    <col min="8697" max="8697" width="13.5" style="10" bestFit="1" customWidth="1"/>
    <col min="8698" max="8698" width="13.1640625" style="10" bestFit="1" customWidth="1"/>
    <col min="8699" max="8699" width="9.5" style="10" customWidth="1"/>
    <col min="8700" max="8708" width="0" style="10" hidden="1" customWidth="1"/>
    <col min="8709" max="8709" width="30.5" style="10" customWidth="1"/>
    <col min="8710" max="8710" width="18" style="10" customWidth="1"/>
    <col min="8711" max="8715" width="10.6640625" style="10" customWidth="1"/>
    <col min="8716" max="8720" width="0" style="10" hidden="1" customWidth="1"/>
    <col min="8721" max="8749" width="18" style="10" customWidth="1"/>
    <col min="8750" max="8756" width="10.6640625" style="10" customWidth="1"/>
    <col min="8757" max="8948" width="49.5" style="10"/>
    <col min="8949" max="8949" width="0" style="10" hidden="1" customWidth="1"/>
    <col min="8950" max="8950" width="18.6640625" style="10" customWidth="1"/>
    <col min="8951" max="8951" width="77" style="10" customWidth="1"/>
    <col min="8952" max="8952" width="23.5" style="10" bestFit="1" customWidth="1"/>
    <col min="8953" max="8953" width="13.5" style="10" bestFit="1" customWidth="1"/>
    <col min="8954" max="8954" width="13.1640625" style="10" bestFit="1" customWidth="1"/>
    <col min="8955" max="8955" width="9.5" style="10" customWidth="1"/>
    <col min="8956" max="8964" width="0" style="10" hidden="1" customWidth="1"/>
    <col min="8965" max="8965" width="30.5" style="10" customWidth="1"/>
    <col min="8966" max="8966" width="18" style="10" customWidth="1"/>
    <col min="8967" max="8971" width="10.6640625" style="10" customWidth="1"/>
    <col min="8972" max="8976" width="0" style="10" hidden="1" customWidth="1"/>
    <col min="8977" max="9005" width="18" style="10" customWidth="1"/>
    <col min="9006" max="9012" width="10.6640625" style="10" customWidth="1"/>
    <col min="9013" max="9204" width="49.5" style="10"/>
    <col min="9205" max="9205" width="0" style="10" hidden="1" customWidth="1"/>
    <col min="9206" max="9206" width="18.6640625" style="10" customWidth="1"/>
    <col min="9207" max="9207" width="77" style="10" customWidth="1"/>
    <col min="9208" max="9208" width="23.5" style="10" bestFit="1" customWidth="1"/>
    <col min="9209" max="9209" width="13.5" style="10" bestFit="1" customWidth="1"/>
    <col min="9210" max="9210" width="13.1640625" style="10" bestFit="1" customWidth="1"/>
    <col min="9211" max="9211" width="9.5" style="10" customWidth="1"/>
    <col min="9212" max="9220" width="0" style="10" hidden="1" customWidth="1"/>
    <col min="9221" max="9221" width="30.5" style="10" customWidth="1"/>
    <col min="9222" max="9222" width="18" style="10" customWidth="1"/>
    <col min="9223" max="9227" width="10.6640625" style="10" customWidth="1"/>
    <col min="9228" max="9232" width="0" style="10" hidden="1" customWidth="1"/>
    <col min="9233" max="9261" width="18" style="10" customWidth="1"/>
    <col min="9262" max="9268" width="10.6640625" style="10" customWidth="1"/>
    <col min="9269" max="9460" width="49.5" style="10"/>
    <col min="9461" max="9461" width="0" style="10" hidden="1" customWidth="1"/>
    <col min="9462" max="9462" width="18.6640625" style="10" customWidth="1"/>
    <col min="9463" max="9463" width="77" style="10" customWidth="1"/>
    <col min="9464" max="9464" width="23.5" style="10" bestFit="1" customWidth="1"/>
    <col min="9465" max="9465" width="13.5" style="10" bestFit="1" customWidth="1"/>
    <col min="9466" max="9466" width="13.1640625" style="10" bestFit="1" customWidth="1"/>
    <col min="9467" max="9467" width="9.5" style="10" customWidth="1"/>
    <col min="9468" max="9476" width="0" style="10" hidden="1" customWidth="1"/>
    <col min="9477" max="9477" width="30.5" style="10" customWidth="1"/>
    <col min="9478" max="9478" width="18" style="10" customWidth="1"/>
    <col min="9479" max="9483" width="10.6640625" style="10" customWidth="1"/>
    <col min="9484" max="9488" width="0" style="10" hidden="1" customWidth="1"/>
    <col min="9489" max="9517" width="18" style="10" customWidth="1"/>
    <col min="9518" max="9524" width="10.6640625" style="10" customWidth="1"/>
    <col min="9525" max="9716" width="49.5" style="10"/>
    <col min="9717" max="9717" width="0" style="10" hidden="1" customWidth="1"/>
    <col min="9718" max="9718" width="18.6640625" style="10" customWidth="1"/>
    <col min="9719" max="9719" width="77" style="10" customWidth="1"/>
    <col min="9720" max="9720" width="23.5" style="10" bestFit="1" customWidth="1"/>
    <col min="9721" max="9721" width="13.5" style="10" bestFit="1" customWidth="1"/>
    <col min="9722" max="9722" width="13.1640625" style="10" bestFit="1" customWidth="1"/>
    <col min="9723" max="9723" width="9.5" style="10" customWidth="1"/>
    <col min="9724" max="9732" width="0" style="10" hidden="1" customWidth="1"/>
    <col min="9733" max="9733" width="30.5" style="10" customWidth="1"/>
    <col min="9734" max="9734" width="18" style="10" customWidth="1"/>
    <col min="9735" max="9739" width="10.6640625" style="10" customWidth="1"/>
    <col min="9740" max="9744" width="0" style="10" hidden="1" customWidth="1"/>
    <col min="9745" max="9773" width="18" style="10" customWidth="1"/>
    <col min="9774" max="9780" width="10.6640625" style="10" customWidth="1"/>
    <col min="9781" max="9972" width="49.5" style="10"/>
    <col min="9973" max="9973" width="0" style="10" hidden="1" customWidth="1"/>
    <col min="9974" max="9974" width="18.6640625" style="10" customWidth="1"/>
    <col min="9975" max="9975" width="77" style="10" customWidth="1"/>
    <col min="9976" max="9976" width="23.5" style="10" bestFit="1" customWidth="1"/>
    <col min="9977" max="9977" width="13.5" style="10" bestFit="1" customWidth="1"/>
    <col min="9978" max="9978" width="13.1640625" style="10" bestFit="1" customWidth="1"/>
    <col min="9979" max="9979" width="9.5" style="10" customWidth="1"/>
    <col min="9980" max="9988" width="0" style="10" hidden="1" customWidth="1"/>
    <col min="9989" max="9989" width="30.5" style="10" customWidth="1"/>
    <col min="9990" max="9990" width="18" style="10" customWidth="1"/>
    <col min="9991" max="9995" width="10.6640625" style="10" customWidth="1"/>
    <col min="9996" max="10000" width="0" style="10" hidden="1" customWidth="1"/>
    <col min="10001" max="10029" width="18" style="10" customWidth="1"/>
    <col min="10030" max="10036" width="10.6640625" style="10" customWidth="1"/>
    <col min="10037" max="10228" width="49.5" style="10"/>
    <col min="10229" max="10229" width="0" style="10" hidden="1" customWidth="1"/>
    <col min="10230" max="10230" width="18.6640625" style="10" customWidth="1"/>
    <col min="10231" max="10231" width="77" style="10" customWidth="1"/>
    <col min="10232" max="10232" width="23.5" style="10" bestFit="1" customWidth="1"/>
    <col min="10233" max="10233" width="13.5" style="10" bestFit="1" customWidth="1"/>
    <col min="10234" max="10234" width="13.1640625" style="10" bestFit="1" customWidth="1"/>
    <col min="10235" max="10235" width="9.5" style="10" customWidth="1"/>
    <col min="10236" max="10244" width="0" style="10" hidden="1" customWidth="1"/>
    <col min="10245" max="10245" width="30.5" style="10" customWidth="1"/>
    <col min="10246" max="10246" width="18" style="10" customWidth="1"/>
    <col min="10247" max="10251" width="10.6640625" style="10" customWidth="1"/>
    <col min="10252" max="10256" width="0" style="10" hidden="1" customWidth="1"/>
    <col min="10257" max="10285" width="18" style="10" customWidth="1"/>
    <col min="10286" max="10292" width="10.6640625" style="10" customWidth="1"/>
    <col min="10293" max="10484" width="49.5" style="10"/>
    <col min="10485" max="10485" width="0" style="10" hidden="1" customWidth="1"/>
    <col min="10486" max="10486" width="18.6640625" style="10" customWidth="1"/>
    <col min="10487" max="10487" width="77" style="10" customWidth="1"/>
    <col min="10488" max="10488" width="23.5" style="10" bestFit="1" customWidth="1"/>
    <col min="10489" max="10489" width="13.5" style="10" bestFit="1" customWidth="1"/>
    <col min="10490" max="10490" width="13.1640625" style="10" bestFit="1" customWidth="1"/>
    <col min="10491" max="10491" width="9.5" style="10" customWidth="1"/>
    <col min="10492" max="10500" width="0" style="10" hidden="1" customWidth="1"/>
    <col min="10501" max="10501" width="30.5" style="10" customWidth="1"/>
    <col min="10502" max="10502" width="18" style="10" customWidth="1"/>
    <col min="10503" max="10507" width="10.6640625" style="10" customWidth="1"/>
    <col min="10508" max="10512" width="0" style="10" hidden="1" customWidth="1"/>
    <col min="10513" max="10541" width="18" style="10" customWidth="1"/>
    <col min="10542" max="10548" width="10.6640625" style="10" customWidth="1"/>
    <col min="10549" max="10740" width="49.5" style="10"/>
    <col min="10741" max="10741" width="0" style="10" hidden="1" customWidth="1"/>
    <col min="10742" max="10742" width="18.6640625" style="10" customWidth="1"/>
    <col min="10743" max="10743" width="77" style="10" customWidth="1"/>
    <col min="10744" max="10744" width="23.5" style="10" bestFit="1" customWidth="1"/>
    <col min="10745" max="10745" width="13.5" style="10" bestFit="1" customWidth="1"/>
    <col min="10746" max="10746" width="13.1640625" style="10" bestFit="1" customWidth="1"/>
    <col min="10747" max="10747" width="9.5" style="10" customWidth="1"/>
    <col min="10748" max="10756" width="0" style="10" hidden="1" customWidth="1"/>
    <col min="10757" max="10757" width="30.5" style="10" customWidth="1"/>
    <col min="10758" max="10758" width="18" style="10" customWidth="1"/>
    <col min="10759" max="10763" width="10.6640625" style="10" customWidth="1"/>
    <col min="10764" max="10768" width="0" style="10" hidden="1" customWidth="1"/>
    <col min="10769" max="10797" width="18" style="10" customWidth="1"/>
    <col min="10798" max="10804" width="10.6640625" style="10" customWidth="1"/>
    <col min="10805" max="10996" width="49.5" style="10"/>
    <col min="10997" max="10997" width="0" style="10" hidden="1" customWidth="1"/>
    <col min="10998" max="10998" width="18.6640625" style="10" customWidth="1"/>
    <col min="10999" max="10999" width="77" style="10" customWidth="1"/>
    <col min="11000" max="11000" width="23.5" style="10" bestFit="1" customWidth="1"/>
    <col min="11001" max="11001" width="13.5" style="10" bestFit="1" customWidth="1"/>
    <col min="11002" max="11002" width="13.1640625" style="10" bestFit="1" customWidth="1"/>
    <col min="11003" max="11003" width="9.5" style="10" customWidth="1"/>
    <col min="11004" max="11012" width="0" style="10" hidden="1" customWidth="1"/>
    <col min="11013" max="11013" width="30.5" style="10" customWidth="1"/>
    <col min="11014" max="11014" width="18" style="10" customWidth="1"/>
    <col min="11015" max="11019" width="10.6640625" style="10" customWidth="1"/>
    <col min="11020" max="11024" width="0" style="10" hidden="1" customWidth="1"/>
    <col min="11025" max="11053" width="18" style="10" customWidth="1"/>
    <col min="11054" max="11060" width="10.6640625" style="10" customWidth="1"/>
    <col min="11061" max="11252" width="49.5" style="10"/>
    <col min="11253" max="11253" width="0" style="10" hidden="1" customWidth="1"/>
    <col min="11254" max="11254" width="18.6640625" style="10" customWidth="1"/>
    <col min="11255" max="11255" width="77" style="10" customWidth="1"/>
    <col min="11256" max="11256" width="23.5" style="10" bestFit="1" customWidth="1"/>
    <col min="11257" max="11257" width="13.5" style="10" bestFit="1" customWidth="1"/>
    <col min="11258" max="11258" width="13.1640625" style="10" bestFit="1" customWidth="1"/>
    <col min="11259" max="11259" width="9.5" style="10" customWidth="1"/>
    <col min="11260" max="11268" width="0" style="10" hidden="1" customWidth="1"/>
    <col min="11269" max="11269" width="30.5" style="10" customWidth="1"/>
    <col min="11270" max="11270" width="18" style="10" customWidth="1"/>
    <col min="11271" max="11275" width="10.6640625" style="10" customWidth="1"/>
    <col min="11276" max="11280" width="0" style="10" hidden="1" customWidth="1"/>
    <col min="11281" max="11309" width="18" style="10" customWidth="1"/>
    <col min="11310" max="11316" width="10.6640625" style="10" customWidth="1"/>
    <col min="11317" max="11508" width="49.5" style="10"/>
    <col min="11509" max="11509" width="0" style="10" hidden="1" customWidth="1"/>
    <col min="11510" max="11510" width="18.6640625" style="10" customWidth="1"/>
    <col min="11511" max="11511" width="77" style="10" customWidth="1"/>
    <col min="11512" max="11512" width="23.5" style="10" bestFit="1" customWidth="1"/>
    <col min="11513" max="11513" width="13.5" style="10" bestFit="1" customWidth="1"/>
    <col min="11514" max="11514" width="13.1640625" style="10" bestFit="1" customWidth="1"/>
    <col min="11515" max="11515" width="9.5" style="10" customWidth="1"/>
    <col min="11516" max="11524" width="0" style="10" hidden="1" customWidth="1"/>
    <col min="11525" max="11525" width="30.5" style="10" customWidth="1"/>
    <col min="11526" max="11526" width="18" style="10" customWidth="1"/>
    <col min="11527" max="11531" width="10.6640625" style="10" customWidth="1"/>
    <col min="11532" max="11536" width="0" style="10" hidden="1" customWidth="1"/>
    <col min="11537" max="11565" width="18" style="10" customWidth="1"/>
    <col min="11566" max="11572" width="10.6640625" style="10" customWidth="1"/>
    <col min="11573" max="11764" width="49.5" style="10"/>
    <col min="11765" max="11765" width="0" style="10" hidden="1" customWidth="1"/>
    <col min="11766" max="11766" width="18.6640625" style="10" customWidth="1"/>
    <col min="11767" max="11767" width="77" style="10" customWidth="1"/>
    <col min="11768" max="11768" width="23.5" style="10" bestFit="1" customWidth="1"/>
    <col min="11769" max="11769" width="13.5" style="10" bestFit="1" customWidth="1"/>
    <col min="11770" max="11770" width="13.1640625" style="10" bestFit="1" customWidth="1"/>
    <col min="11771" max="11771" width="9.5" style="10" customWidth="1"/>
    <col min="11772" max="11780" width="0" style="10" hidden="1" customWidth="1"/>
    <col min="11781" max="11781" width="30.5" style="10" customWidth="1"/>
    <col min="11782" max="11782" width="18" style="10" customWidth="1"/>
    <col min="11783" max="11787" width="10.6640625" style="10" customWidth="1"/>
    <col min="11788" max="11792" width="0" style="10" hidden="1" customWidth="1"/>
    <col min="11793" max="11821" width="18" style="10" customWidth="1"/>
    <col min="11822" max="11828" width="10.6640625" style="10" customWidth="1"/>
    <col min="11829" max="12020" width="49.5" style="10"/>
    <col min="12021" max="12021" width="0" style="10" hidden="1" customWidth="1"/>
    <col min="12022" max="12022" width="18.6640625" style="10" customWidth="1"/>
    <col min="12023" max="12023" width="77" style="10" customWidth="1"/>
    <col min="12024" max="12024" width="23.5" style="10" bestFit="1" customWidth="1"/>
    <col min="12025" max="12025" width="13.5" style="10" bestFit="1" customWidth="1"/>
    <col min="12026" max="12026" width="13.1640625" style="10" bestFit="1" customWidth="1"/>
    <col min="12027" max="12027" width="9.5" style="10" customWidth="1"/>
    <col min="12028" max="12036" width="0" style="10" hidden="1" customWidth="1"/>
    <col min="12037" max="12037" width="30.5" style="10" customWidth="1"/>
    <col min="12038" max="12038" width="18" style="10" customWidth="1"/>
    <col min="12039" max="12043" width="10.6640625" style="10" customWidth="1"/>
    <col min="12044" max="12048" width="0" style="10" hidden="1" customWidth="1"/>
    <col min="12049" max="12077" width="18" style="10" customWidth="1"/>
    <col min="12078" max="12084" width="10.6640625" style="10" customWidth="1"/>
    <col min="12085" max="12276" width="49.5" style="10"/>
    <col min="12277" max="12277" width="0" style="10" hidden="1" customWidth="1"/>
    <col min="12278" max="12278" width="18.6640625" style="10" customWidth="1"/>
    <col min="12279" max="12279" width="77" style="10" customWidth="1"/>
    <col min="12280" max="12280" width="23.5" style="10" bestFit="1" customWidth="1"/>
    <col min="12281" max="12281" width="13.5" style="10" bestFit="1" customWidth="1"/>
    <col min="12282" max="12282" width="13.1640625" style="10" bestFit="1" customWidth="1"/>
    <col min="12283" max="12283" width="9.5" style="10" customWidth="1"/>
    <col min="12284" max="12292" width="0" style="10" hidden="1" customWidth="1"/>
    <col min="12293" max="12293" width="30.5" style="10" customWidth="1"/>
    <col min="12294" max="12294" width="18" style="10" customWidth="1"/>
    <col min="12295" max="12299" width="10.6640625" style="10" customWidth="1"/>
    <col min="12300" max="12304" width="0" style="10" hidden="1" customWidth="1"/>
    <col min="12305" max="12333" width="18" style="10" customWidth="1"/>
    <col min="12334" max="12340" width="10.6640625" style="10" customWidth="1"/>
    <col min="12341" max="12532" width="49.5" style="10"/>
    <col min="12533" max="12533" width="0" style="10" hidden="1" customWidth="1"/>
    <col min="12534" max="12534" width="18.6640625" style="10" customWidth="1"/>
    <col min="12535" max="12535" width="77" style="10" customWidth="1"/>
    <col min="12536" max="12536" width="23.5" style="10" bestFit="1" customWidth="1"/>
    <col min="12537" max="12537" width="13.5" style="10" bestFit="1" customWidth="1"/>
    <col min="12538" max="12538" width="13.1640625" style="10" bestFit="1" customWidth="1"/>
    <col min="12539" max="12539" width="9.5" style="10" customWidth="1"/>
    <col min="12540" max="12548" width="0" style="10" hidden="1" customWidth="1"/>
    <col min="12549" max="12549" width="30.5" style="10" customWidth="1"/>
    <col min="12550" max="12550" width="18" style="10" customWidth="1"/>
    <col min="12551" max="12555" width="10.6640625" style="10" customWidth="1"/>
    <col min="12556" max="12560" width="0" style="10" hidden="1" customWidth="1"/>
    <col min="12561" max="12589" width="18" style="10" customWidth="1"/>
    <col min="12590" max="12596" width="10.6640625" style="10" customWidth="1"/>
    <col min="12597" max="12788" width="49.5" style="10"/>
    <col min="12789" max="12789" width="0" style="10" hidden="1" customWidth="1"/>
    <col min="12790" max="12790" width="18.6640625" style="10" customWidth="1"/>
    <col min="12791" max="12791" width="77" style="10" customWidth="1"/>
    <col min="12792" max="12792" width="23.5" style="10" bestFit="1" customWidth="1"/>
    <col min="12793" max="12793" width="13.5" style="10" bestFit="1" customWidth="1"/>
    <col min="12794" max="12794" width="13.1640625" style="10" bestFit="1" customWidth="1"/>
    <col min="12795" max="12795" width="9.5" style="10" customWidth="1"/>
    <col min="12796" max="12804" width="0" style="10" hidden="1" customWidth="1"/>
    <col min="12805" max="12805" width="30.5" style="10" customWidth="1"/>
    <col min="12806" max="12806" width="18" style="10" customWidth="1"/>
    <col min="12807" max="12811" width="10.6640625" style="10" customWidth="1"/>
    <col min="12812" max="12816" width="0" style="10" hidden="1" customWidth="1"/>
    <col min="12817" max="12845" width="18" style="10" customWidth="1"/>
    <col min="12846" max="12852" width="10.6640625" style="10" customWidth="1"/>
    <col min="12853" max="13044" width="49.5" style="10"/>
    <col min="13045" max="13045" width="0" style="10" hidden="1" customWidth="1"/>
    <col min="13046" max="13046" width="18.6640625" style="10" customWidth="1"/>
    <col min="13047" max="13047" width="77" style="10" customWidth="1"/>
    <col min="13048" max="13048" width="23.5" style="10" bestFit="1" customWidth="1"/>
    <col min="13049" max="13049" width="13.5" style="10" bestFit="1" customWidth="1"/>
    <col min="13050" max="13050" width="13.1640625" style="10" bestFit="1" customWidth="1"/>
    <col min="13051" max="13051" width="9.5" style="10" customWidth="1"/>
    <col min="13052" max="13060" width="0" style="10" hidden="1" customWidth="1"/>
    <col min="13061" max="13061" width="30.5" style="10" customWidth="1"/>
    <col min="13062" max="13062" width="18" style="10" customWidth="1"/>
    <col min="13063" max="13067" width="10.6640625" style="10" customWidth="1"/>
    <col min="13068" max="13072" width="0" style="10" hidden="1" customWidth="1"/>
    <col min="13073" max="13101" width="18" style="10" customWidth="1"/>
    <col min="13102" max="13108" width="10.6640625" style="10" customWidth="1"/>
    <col min="13109" max="13300" width="49.5" style="10"/>
    <col min="13301" max="13301" width="0" style="10" hidden="1" customWidth="1"/>
    <col min="13302" max="13302" width="18.6640625" style="10" customWidth="1"/>
    <col min="13303" max="13303" width="77" style="10" customWidth="1"/>
    <col min="13304" max="13304" width="23.5" style="10" bestFit="1" customWidth="1"/>
    <col min="13305" max="13305" width="13.5" style="10" bestFit="1" customWidth="1"/>
    <col min="13306" max="13306" width="13.1640625" style="10" bestFit="1" customWidth="1"/>
    <col min="13307" max="13307" width="9.5" style="10" customWidth="1"/>
    <col min="13308" max="13316" width="0" style="10" hidden="1" customWidth="1"/>
    <col min="13317" max="13317" width="30.5" style="10" customWidth="1"/>
    <col min="13318" max="13318" width="18" style="10" customWidth="1"/>
    <col min="13319" max="13323" width="10.6640625" style="10" customWidth="1"/>
    <col min="13324" max="13328" width="0" style="10" hidden="1" customWidth="1"/>
    <col min="13329" max="13357" width="18" style="10" customWidth="1"/>
    <col min="13358" max="13364" width="10.6640625" style="10" customWidth="1"/>
    <col min="13365" max="13556" width="49.5" style="10"/>
    <col min="13557" max="13557" width="0" style="10" hidden="1" customWidth="1"/>
    <col min="13558" max="13558" width="18.6640625" style="10" customWidth="1"/>
    <col min="13559" max="13559" width="77" style="10" customWidth="1"/>
    <col min="13560" max="13560" width="23.5" style="10" bestFit="1" customWidth="1"/>
    <col min="13561" max="13561" width="13.5" style="10" bestFit="1" customWidth="1"/>
    <col min="13562" max="13562" width="13.1640625" style="10" bestFit="1" customWidth="1"/>
    <col min="13563" max="13563" width="9.5" style="10" customWidth="1"/>
    <col min="13564" max="13572" width="0" style="10" hidden="1" customWidth="1"/>
    <col min="13573" max="13573" width="30.5" style="10" customWidth="1"/>
    <col min="13574" max="13574" width="18" style="10" customWidth="1"/>
    <col min="13575" max="13579" width="10.6640625" style="10" customWidth="1"/>
    <col min="13580" max="13584" width="0" style="10" hidden="1" customWidth="1"/>
    <col min="13585" max="13613" width="18" style="10" customWidth="1"/>
    <col min="13614" max="13620" width="10.6640625" style="10" customWidth="1"/>
    <col min="13621" max="13812" width="49.5" style="10"/>
    <col min="13813" max="13813" width="0" style="10" hidden="1" customWidth="1"/>
    <col min="13814" max="13814" width="18.6640625" style="10" customWidth="1"/>
    <col min="13815" max="13815" width="77" style="10" customWidth="1"/>
    <col min="13816" max="13816" width="23.5" style="10" bestFit="1" customWidth="1"/>
    <col min="13817" max="13817" width="13.5" style="10" bestFit="1" customWidth="1"/>
    <col min="13818" max="13818" width="13.1640625" style="10" bestFit="1" customWidth="1"/>
    <col min="13819" max="13819" width="9.5" style="10" customWidth="1"/>
    <col min="13820" max="13828" width="0" style="10" hidden="1" customWidth="1"/>
    <col min="13829" max="13829" width="30.5" style="10" customWidth="1"/>
    <col min="13830" max="13830" width="18" style="10" customWidth="1"/>
    <col min="13831" max="13835" width="10.6640625" style="10" customWidth="1"/>
    <col min="13836" max="13840" width="0" style="10" hidden="1" customWidth="1"/>
    <col min="13841" max="13869" width="18" style="10" customWidth="1"/>
    <col min="13870" max="13876" width="10.6640625" style="10" customWidth="1"/>
    <col min="13877" max="14068" width="49.5" style="10"/>
    <col min="14069" max="14069" width="0" style="10" hidden="1" customWidth="1"/>
    <col min="14070" max="14070" width="18.6640625" style="10" customWidth="1"/>
    <col min="14071" max="14071" width="77" style="10" customWidth="1"/>
    <col min="14072" max="14072" width="23.5" style="10" bestFit="1" customWidth="1"/>
    <col min="14073" max="14073" width="13.5" style="10" bestFit="1" customWidth="1"/>
    <col min="14074" max="14074" width="13.1640625" style="10" bestFit="1" customWidth="1"/>
    <col min="14075" max="14075" width="9.5" style="10" customWidth="1"/>
    <col min="14076" max="14084" width="0" style="10" hidden="1" customWidth="1"/>
    <col min="14085" max="14085" width="30.5" style="10" customWidth="1"/>
    <col min="14086" max="14086" width="18" style="10" customWidth="1"/>
    <col min="14087" max="14091" width="10.6640625" style="10" customWidth="1"/>
    <col min="14092" max="14096" width="0" style="10" hidden="1" customWidth="1"/>
    <col min="14097" max="14125" width="18" style="10" customWidth="1"/>
    <col min="14126" max="14132" width="10.6640625" style="10" customWidth="1"/>
    <col min="14133" max="14324" width="49.5" style="10"/>
    <col min="14325" max="14325" width="0" style="10" hidden="1" customWidth="1"/>
    <col min="14326" max="14326" width="18.6640625" style="10" customWidth="1"/>
    <col min="14327" max="14327" width="77" style="10" customWidth="1"/>
    <col min="14328" max="14328" width="23.5" style="10" bestFit="1" customWidth="1"/>
    <col min="14329" max="14329" width="13.5" style="10" bestFit="1" customWidth="1"/>
    <col min="14330" max="14330" width="13.1640625" style="10" bestFit="1" customWidth="1"/>
    <col min="14331" max="14331" width="9.5" style="10" customWidth="1"/>
    <col min="14332" max="14340" width="0" style="10" hidden="1" customWidth="1"/>
    <col min="14341" max="14341" width="30.5" style="10" customWidth="1"/>
    <col min="14342" max="14342" width="18" style="10" customWidth="1"/>
    <col min="14343" max="14347" width="10.6640625" style="10" customWidth="1"/>
    <col min="14348" max="14352" width="0" style="10" hidden="1" customWidth="1"/>
    <col min="14353" max="14381" width="18" style="10" customWidth="1"/>
    <col min="14382" max="14388" width="10.6640625" style="10" customWidth="1"/>
    <col min="14389" max="14580" width="49.5" style="10"/>
    <col min="14581" max="14581" width="0" style="10" hidden="1" customWidth="1"/>
    <col min="14582" max="14582" width="18.6640625" style="10" customWidth="1"/>
    <col min="14583" max="14583" width="77" style="10" customWidth="1"/>
    <col min="14584" max="14584" width="23.5" style="10" bestFit="1" customWidth="1"/>
    <col min="14585" max="14585" width="13.5" style="10" bestFit="1" customWidth="1"/>
    <col min="14586" max="14586" width="13.1640625" style="10" bestFit="1" customWidth="1"/>
    <col min="14587" max="14587" width="9.5" style="10" customWidth="1"/>
    <col min="14588" max="14596" width="0" style="10" hidden="1" customWidth="1"/>
    <col min="14597" max="14597" width="30.5" style="10" customWidth="1"/>
    <col min="14598" max="14598" width="18" style="10" customWidth="1"/>
    <col min="14599" max="14603" width="10.6640625" style="10" customWidth="1"/>
    <col min="14604" max="14608" width="0" style="10" hidden="1" customWidth="1"/>
    <col min="14609" max="14637" width="18" style="10" customWidth="1"/>
    <col min="14638" max="14644" width="10.6640625" style="10" customWidth="1"/>
    <col min="14645" max="14836" width="49.5" style="10"/>
    <col min="14837" max="14837" width="0" style="10" hidden="1" customWidth="1"/>
    <col min="14838" max="14838" width="18.6640625" style="10" customWidth="1"/>
    <col min="14839" max="14839" width="77" style="10" customWidth="1"/>
    <col min="14840" max="14840" width="23.5" style="10" bestFit="1" customWidth="1"/>
    <col min="14841" max="14841" width="13.5" style="10" bestFit="1" customWidth="1"/>
    <col min="14842" max="14842" width="13.1640625" style="10" bestFit="1" customWidth="1"/>
    <col min="14843" max="14843" width="9.5" style="10" customWidth="1"/>
    <col min="14844" max="14852" width="0" style="10" hidden="1" customWidth="1"/>
    <col min="14853" max="14853" width="30.5" style="10" customWidth="1"/>
    <col min="14854" max="14854" width="18" style="10" customWidth="1"/>
    <col min="14855" max="14859" width="10.6640625" style="10" customWidth="1"/>
    <col min="14860" max="14864" width="0" style="10" hidden="1" customWidth="1"/>
    <col min="14865" max="14893" width="18" style="10" customWidth="1"/>
    <col min="14894" max="14900" width="10.6640625" style="10" customWidth="1"/>
    <col min="14901" max="15092" width="49.5" style="10"/>
    <col min="15093" max="15093" width="0" style="10" hidden="1" customWidth="1"/>
    <col min="15094" max="15094" width="18.6640625" style="10" customWidth="1"/>
    <col min="15095" max="15095" width="77" style="10" customWidth="1"/>
    <col min="15096" max="15096" width="23.5" style="10" bestFit="1" customWidth="1"/>
    <col min="15097" max="15097" width="13.5" style="10" bestFit="1" customWidth="1"/>
    <col min="15098" max="15098" width="13.1640625" style="10" bestFit="1" customWidth="1"/>
    <col min="15099" max="15099" width="9.5" style="10" customWidth="1"/>
    <col min="15100" max="15108" width="0" style="10" hidden="1" customWidth="1"/>
    <col min="15109" max="15109" width="30.5" style="10" customWidth="1"/>
    <col min="15110" max="15110" width="18" style="10" customWidth="1"/>
    <col min="15111" max="15115" width="10.6640625" style="10" customWidth="1"/>
    <col min="15116" max="15120" width="0" style="10" hidden="1" customWidth="1"/>
    <col min="15121" max="15149" width="18" style="10" customWidth="1"/>
    <col min="15150" max="15156" width="10.6640625" style="10" customWidth="1"/>
    <col min="15157" max="15348" width="49.5" style="10"/>
    <col min="15349" max="15349" width="0" style="10" hidden="1" customWidth="1"/>
    <col min="15350" max="15350" width="18.6640625" style="10" customWidth="1"/>
    <col min="15351" max="15351" width="77" style="10" customWidth="1"/>
    <col min="15352" max="15352" width="23.5" style="10" bestFit="1" customWidth="1"/>
    <col min="15353" max="15353" width="13.5" style="10" bestFit="1" customWidth="1"/>
    <col min="15354" max="15354" width="13.1640625" style="10" bestFit="1" customWidth="1"/>
    <col min="15355" max="15355" width="9.5" style="10" customWidth="1"/>
    <col min="15356" max="15364" width="0" style="10" hidden="1" customWidth="1"/>
    <col min="15365" max="15365" width="30.5" style="10" customWidth="1"/>
    <col min="15366" max="15366" width="18" style="10" customWidth="1"/>
    <col min="15367" max="15371" width="10.6640625" style="10" customWidth="1"/>
    <col min="15372" max="15376" width="0" style="10" hidden="1" customWidth="1"/>
    <col min="15377" max="15405" width="18" style="10" customWidth="1"/>
    <col min="15406" max="15412" width="10.6640625" style="10" customWidth="1"/>
    <col min="15413" max="15604" width="49.5" style="10"/>
    <col min="15605" max="15605" width="0" style="10" hidden="1" customWidth="1"/>
    <col min="15606" max="15606" width="18.6640625" style="10" customWidth="1"/>
    <col min="15607" max="15607" width="77" style="10" customWidth="1"/>
    <col min="15608" max="15608" width="23.5" style="10" bestFit="1" customWidth="1"/>
    <col min="15609" max="15609" width="13.5" style="10" bestFit="1" customWidth="1"/>
    <col min="15610" max="15610" width="13.1640625" style="10" bestFit="1" customWidth="1"/>
    <col min="15611" max="15611" width="9.5" style="10" customWidth="1"/>
    <col min="15612" max="15620" width="0" style="10" hidden="1" customWidth="1"/>
    <col min="15621" max="15621" width="30.5" style="10" customWidth="1"/>
    <col min="15622" max="15622" width="18" style="10" customWidth="1"/>
    <col min="15623" max="15627" width="10.6640625" style="10" customWidth="1"/>
    <col min="15628" max="15632" width="0" style="10" hidden="1" customWidth="1"/>
    <col min="15633" max="15661" width="18" style="10" customWidth="1"/>
    <col min="15662" max="15668" width="10.6640625" style="10" customWidth="1"/>
    <col min="15669" max="15860" width="49.5" style="10"/>
    <col min="15861" max="15861" width="0" style="10" hidden="1" customWidth="1"/>
    <col min="15862" max="15862" width="18.6640625" style="10" customWidth="1"/>
    <col min="15863" max="15863" width="77" style="10" customWidth="1"/>
    <col min="15864" max="15864" width="23.5" style="10" bestFit="1" customWidth="1"/>
    <col min="15865" max="15865" width="13.5" style="10" bestFit="1" customWidth="1"/>
    <col min="15866" max="15866" width="13.1640625" style="10" bestFit="1" customWidth="1"/>
    <col min="15867" max="15867" width="9.5" style="10" customWidth="1"/>
    <col min="15868" max="15876" width="0" style="10" hidden="1" customWidth="1"/>
    <col min="15877" max="15877" width="30.5" style="10" customWidth="1"/>
    <col min="15878" max="15878" width="18" style="10" customWidth="1"/>
    <col min="15879" max="15883" width="10.6640625" style="10" customWidth="1"/>
    <col min="15884" max="15888" width="0" style="10" hidden="1" customWidth="1"/>
    <col min="15889" max="15917" width="18" style="10" customWidth="1"/>
    <col min="15918" max="15924" width="10.6640625" style="10" customWidth="1"/>
    <col min="15925" max="16116" width="49.5" style="10"/>
    <col min="16117" max="16117" width="0" style="10" hidden="1" customWidth="1"/>
    <col min="16118" max="16118" width="18.6640625" style="10" customWidth="1"/>
    <col min="16119" max="16119" width="77" style="10" customWidth="1"/>
    <col min="16120" max="16120" width="23.5" style="10" bestFit="1" customWidth="1"/>
    <col min="16121" max="16121" width="13.5" style="10" bestFit="1" customWidth="1"/>
    <col min="16122" max="16122" width="13.1640625" style="10" bestFit="1" customWidth="1"/>
    <col min="16123" max="16123" width="9.5" style="10" customWidth="1"/>
    <col min="16124" max="16132" width="0" style="10" hidden="1" customWidth="1"/>
    <col min="16133" max="16133" width="30.5" style="10" customWidth="1"/>
    <col min="16134" max="16134" width="18" style="10" customWidth="1"/>
    <col min="16135" max="16139" width="10.6640625" style="10" customWidth="1"/>
    <col min="16140" max="16144" width="0" style="10" hidden="1" customWidth="1"/>
    <col min="16145" max="16173" width="18" style="10" customWidth="1"/>
    <col min="16174" max="16180" width="10.6640625" style="10" customWidth="1"/>
    <col min="16181" max="16384" width="49.5" style="10"/>
  </cols>
  <sheetData>
    <row r="1" spans="1:45" x14ac:dyDescent="0.15">
      <c r="B1" s="245"/>
      <c r="C1" s="248" t="s">
        <v>150</v>
      </c>
      <c r="D1" s="47"/>
      <c r="E1" s="15"/>
      <c r="F1" s="11"/>
      <c r="G1" s="251" t="s">
        <v>169</v>
      </c>
      <c r="H1" s="251"/>
      <c r="I1" s="251"/>
      <c r="J1" s="251"/>
      <c r="K1" s="251"/>
      <c r="L1" s="251"/>
      <c r="M1" s="251"/>
      <c r="N1" s="251"/>
      <c r="O1" s="251"/>
      <c r="P1" s="251"/>
    </row>
    <row r="2" spans="1:45" x14ac:dyDescent="0.15">
      <c r="B2" s="246"/>
      <c r="C2" s="249"/>
      <c r="D2" s="47"/>
      <c r="E2" s="15"/>
      <c r="F2" s="11"/>
      <c r="G2" s="251"/>
      <c r="H2" s="251"/>
      <c r="I2" s="251"/>
      <c r="J2" s="251"/>
      <c r="K2" s="251"/>
      <c r="L2" s="251"/>
      <c r="M2" s="251"/>
      <c r="N2" s="251"/>
      <c r="O2" s="251"/>
      <c r="P2" s="251"/>
    </row>
    <row r="3" spans="1:45" x14ac:dyDescent="0.15">
      <c r="B3" s="247"/>
      <c r="C3" s="250"/>
      <c r="D3" s="47"/>
      <c r="E3" s="15"/>
      <c r="F3" s="11"/>
      <c r="G3" s="251"/>
      <c r="H3" s="251"/>
      <c r="I3" s="251"/>
      <c r="J3" s="251"/>
      <c r="K3" s="251"/>
      <c r="L3" s="251"/>
      <c r="M3" s="251"/>
      <c r="N3" s="251"/>
      <c r="O3" s="251"/>
      <c r="P3" s="251"/>
    </row>
    <row r="4" spans="1:45" x14ac:dyDescent="0.15">
      <c r="B4" s="12"/>
      <c r="C4" s="12"/>
      <c r="D4" s="13"/>
      <c r="G4" s="251"/>
      <c r="H4" s="251"/>
      <c r="I4" s="251"/>
      <c r="J4" s="251"/>
      <c r="K4" s="251"/>
      <c r="L4" s="251"/>
      <c r="M4" s="251"/>
      <c r="N4" s="251"/>
      <c r="O4" s="251"/>
      <c r="P4" s="251"/>
    </row>
    <row r="5" spans="1:45" x14ac:dyDescent="0.15">
      <c r="C5" s="10"/>
      <c r="G5" s="251"/>
      <c r="H5" s="251"/>
      <c r="I5" s="251"/>
      <c r="J5" s="251"/>
      <c r="K5" s="251"/>
      <c r="L5" s="251"/>
      <c r="M5" s="251"/>
      <c r="N5" s="251"/>
      <c r="O5" s="251"/>
      <c r="P5" s="251"/>
    </row>
    <row r="6" spans="1:45" ht="21" thickBot="1" x14ac:dyDescent="0.2">
      <c r="A6" s="15"/>
      <c r="B6" s="34" t="s">
        <v>152</v>
      </c>
      <c r="C6" s="34" t="s">
        <v>153</v>
      </c>
      <c r="D6" s="34" t="s">
        <v>154</v>
      </c>
      <c r="E6" s="34" t="s">
        <v>155</v>
      </c>
      <c r="G6" s="16" t="s">
        <v>156</v>
      </c>
      <c r="H6" s="16" t="s">
        <v>157</v>
      </c>
      <c r="I6" s="16" t="s">
        <v>151</v>
      </c>
      <c r="J6" s="16" t="s">
        <v>158</v>
      </c>
      <c r="K6" s="16" t="s">
        <v>159</v>
      </c>
      <c r="L6" s="16" t="s">
        <v>160</v>
      </c>
      <c r="M6" s="16" t="s">
        <v>161</v>
      </c>
      <c r="N6" s="16" t="s">
        <v>162</v>
      </c>
      <c r="O6" s="16" t="s">
        <v>163</v>
      </c>
      <c r="P6" s="16" t="s">
        <v>164</v>
      </c>
    </row>
    <row r="7" spans="1:45" s="21" customFormat="1" ht="17" x14ac:dyDescent="0.15">
      <c r="A7" s="15"/>
      <c r="B7" s="236" t="s">
        <v>200</v>
      </c>
      <c r="C7" s="50" t="str">
        <f>CALIDAD!A41</f>
        <v xml:space="preserve">TASA DE CAIDAS EN HOSPITALIZACION </v>
      </c>
      <c r="D7" s="51" t="s">
        <v>173</v>
      </c>
      <c r="E7" s="52" t="s">
        <v>170</v>
      </c>
      <c r="F7" s="10"/>
      <c r="G7" s="20" t="e">
        <f>CALIDAD!B41</f>
        <v>#DIV/0!</v>
      </c>
      <c r="H7" s="20" t="e">
        <f>CALIDAD!C41</f>
        <v>#DIV/0!</v>
      </c>
      <c r="I7" s="20" t="e">
        <f>CALIDAD!D41</f>
        <v>#DIV/0!</v>
      </c>
      <c r="J7" s="20" t="e">
        <f>CALIDAD!E41</f>
        <v>#DIV/0!</v>
      </c>
      <c r="K7" s="20" t="e">
        <f>CALIDAD!F41</f>
        <v>#DIV/0!</v>
      </c>
      <c r="L7" s="20" t="str">
        <f>IF(L6&gt;0,VLOOKUP(L6,'[1]1'!$A$8:$BD$249,55,0),0)</f>
        <v/>
      </c>
      <c r="M7" s="20" t="str">
        <f>IF(M6&gt;0,VLOOKUP(M6,'[1]1'!$A$8:$BD$249,55,0),0)</f>
        <v/>
      </c>
      <c r="N7" s="20" t="str">
        <f>IF(N6&gt;0,VLOOKUP(N6,'[1]1'!$A$8:$BD$249,55,0),0)</f>
        <v/>
      </c>
      <c r="O7" s="20" t="str">
        <f>IF(O6&gt;0,VLOOKUP(O6,'[1]1'!$A$8:$BD$249,55,0),0)</f>
        <v/>
      </c>
      <c r="P7" s="20" t="str">
        <f>IF(P6&gt;0,VLOOKUP(P6,'[1]1'!$A$8:$BD$249,55,0),0)</f>
        <v/>
      </c>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row>
    <row r="8" spans="1:45" s="23" customFormat="1" ht="17" x14ac:dyDescent="0.15">
      <c r="A8" s="22"/>
      <c r="B8" s="237"/>
      <c r="C8" s="50" t="str">
        <f>CALIDAD!A42</f>
        <v xml:space="preserve">PROPORCIÓN DE REINGRESOS EN URGENCIAS </v>
      </c>
      <c r="D8" s="51" t="s">
        <v>172</v>
      </c>
      <c r="E8" s="52" t="s">
        <v>170</v>
      </c>
      <c r="F8" s="10"/>
      <c r="G8" s="20" t="e">
        <f>CALIDAD!B42</f>
        <v>#DIV/0!</v>
      </c>
      <c r="H8" s="20" t="e">
        <f>CALIDAD!C42</f>
        <v>#DIV/0!</v>
      </c>
      <c r="I8" s="20" t="e">
        <f>CALIDAD!D42</f>
        <v>#DIV/0!</v>
      </c>
      <c r="J8" s="20" t="e">
        <f>CALIDAD!E42</f>
        <v>#DIV/0!</v>
      </c>
      <c r="K8" s="20" t="e">
        <f>CALIDAD!F42</f>
        <v>#DIV/0!</v>
      </c>
      <c r="L8" s="20" t="str">
        <f>IF(L6&gt;0,VLOOKUP(L6,'[1]2'!$A$8:$BD$249,55,0),0)</f>
        <v/>
      </c>
      <c r="M8" s="20" t="str">
        <f>IF(M6&gt;0,VLOOKUP(M6,'[1]2'!$A$8:$BD$249,55,0),0)</f>
        <v/>
      </c>
      <c r="N8" s="20" t="str">
        <f>IF(N6&gt;0,VLOOKUP(N6,'[1]2'!$A$8:$BD$249,55,0),0)</f>
        <v/>
      </c>
      <c r="O8" s="20" t="str">
        <f>IF(O6&gt;0,VLOOKUP(O6,'[1]2'!$A$8:$BD$249,55,0),0)</f>
        <v/>
      </c>
      <c r="P8" s="20" t="str">
        <f>IF(P6&gt;0,VLOOKUP(P6,'[1]2'!$A$8:$BD$249,55,0),0)</f>
        <v/>
      </c>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row>
    <row r="9" spans="1:45" s="23" customFormat="1" ht="17" x14ac:dyDescent="0.15">
      <c r="A9" s="22"/>
      <c r="B9" s="237"/>
      <c r="C9" s="50" t="str">
        <f>CALIDAD!A43</f>
        <v>PROPORCIÓN DE REINGRESOS EN HOSPITALIZACIÓN</v>
      </c>
      <c r="D9" s="51" t="s">
        <v>172</v>
      </c>
      <c r="E9" s="52" t="s">
        <v>170</v>
      </c>
      <c r="F9" s="10"/>
      <c r="G9" s="20" t="e">
        <f>CALIDAD!B43</f>
        <v>#DIV/0!</v>
      </c>
      <c r="H9" s="20" t="e">
        <f>CALIDAD!C43</f>
        <v>#DIV/0!</v>
      </c>
      <c r="I9" s="20" t="e">
        <f>CALIDAD!D43</f>
        <v>#DIV/0!</v>
      </c>
      <c r="J9" s="20" t="e">
        <f>CALIDAD!E43</f>
        <v>#DIV/0!</v>
      </c>
      <c r="K9" s="20" t="e">
        <f>CALIDAD!F43</f>
        <v>#DIV/0!</v>
      </c>
      <c r="L9" s="20" t="e">
        <f>IF(L6&gt;0,VLOOKUP(L6,'[1]3'!$A$8:$BD$249,55,0),0)</f>
        <v>#N/A</v>
      </c>
      <c r="M9" s="20" t="e">
        <f>IF(M6&gt;0,VLOOKUP(M6,'[1]3'!$A$8:$BD$249,55,0),0)</f>
        <v>#N/A</v>
      </c>
      <c r="N9" s="20" t="e">
        <f>IF(N6&gt;0,VLOOKUP(N6,'[1]3'!$A$8:$BD$249,55,0),0)</f>
        <v>#N/A</v>
      </c>
      <c r="O9" s="20" t="e">
        <f>IF(O6&gt;0,VLOOKUP(O6,'[1]3'!$A$8:$BD$249,55,0),0)</f>
        <v>#N/A</v>
      </c>
      <c r="P9" s="20" t="e">
        <f>IF(P6&gt;0,VLOOKUP(P6,'[1]3'!$A$8:$BD$249,55,0),0)</f>
        <v>#N/A</v>
      </c>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row>
    <row r="10" spans="1:45" s="25" customFormat="1" ht="19" x14ac:dyDescent="0.4">
      <c r="A10" s="24"/>
      <c r="B10" s="237"/>
      <c r="C10" s="50" t="str">
        <f>CALIDAD!A46</f>
        <v xml:space="preserve">TIEMPO PROMEDIO DE ESPERA PARA LA ASIGNACION DE CITA DE MEDICINA GENERAL </v>
      </c>
      <c r="D10" s="51" t="s">
        <v>165</v>
      </c>
      <c r="E10" s="52" t="s">
        <v>170</v>
      </c>
      <c r="F10" s="10"/>
      <c r="G10" s="32" t="e">
        <f>CALIDAD!B46</f>
        <v>#DIV/0!</v>
      </c>
      <c r="H10" s="32" t="e">
        <f>CALIDAD!C46</f>
        <v>#DIV/0!</v>
      </c>
      <c r="I10" s="32" t="e">
        <f>CALIDAD!D46</f>
        <v>#DIV/0!</v>
      </c>
      <c r="J10" s="32" t="e">
        <f>CALIDAD!E46</f>
        <v>#DIV/0!</v>
      </c>
      <c r="K10" s="32" t="e">
        <f>CALIDAD!F46</f>
        <v>#DIV/0!</v>
      </c>
      <c r="L10" s="20" t="e">
        <f>IF(L6&gt;0,VLOOKUP(L6,'[1]4'!$A$8:$BD$249,55,0),0)</f>
        <v>#N/A</v>
      </c>
      <c r="M10" s="20" t="e">
        <f>IF(M6&gt;0,VLOOKUP(M6,'[1]4'!$A$8:$BD$249,55,0),0)</f>
        <v>#N/A</v>
      </c>
      <c r="N10" s="20" t="e">
        <f>IF(N6&gt;0,VLOOKUP(N6,'[1]4'!$A$8:$BD$249,55,0),0)</f>
        <v>#N/A</v>
      </c>
      <c r="O10" s="20" t="e">
        <f>IF(O6&gt;0,VLOOKUP(O6,'[1]4'!$A$8:$BD$249,55,0),0)</f>
        <v>#N/A</v>
      </c>
      <c r="P10" s="20" t="e">
        <f>IF(P6&gt;0,VLOOKUP(P6,'[1]4'!$A$8:$BD$249,55,0),0)</f>
        <v>#N/A</v>
      </c>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row>
    <row r="11" spans="1:45" s="25" customFormat="1" ht="20" thickBot="1" x14ac:dyDescent="0.45">
      <c r="A11" s="24"/>
      <c r="B11" s="237"/>
      <c r="C11" s="50" t="str">
        <f>CALIDAD!A47</f>
        <v xml:space="preserve">TIEMPO PROMEDIO DE ESPERA PARA LA ASIGNACION DE CITA DE ODONTOLOGIA </v>
      </c>
      <c r="D11" s="51" t="s">
        <v>165</v>
      </c>
      <c r="E11" s="52" t="s">
        <v>170</v>
      </c>
      <c r="F11" s="10"/>
      <c r="G11" s="32" t="e">
        <f>CALIDAD!B47</f>
        <v>#DIV/0!</v>
      </c>
      <c r="H11" s="32" t="e">
        <f>CALIDAD!C47</f>
        <v>#DIV/0!</v>
      </c>
      <c r="I11" s="32" t="e">
        <f>CALIDAD!D47</f>
        <v>#DIV/0!</v>
      </c>
      <c r="J11" s="32" t="e">
        <f>CALIDAD!E47</f>
        <v>#DIV/0!</v>
      </c>
      <c r="K11" s="32" t="e">
        <f>CALIDAD!F47</f>
        <v>#DIV/0!</v>
      </c>
      <c r="L11" s="20" t="e">
        <f>IF(L6&gt;0,VLOOKUP(L6,'[1]5'!$A$8:$BD$249,55,0),0)</f>
        <v>#N/A</v>
      </c>
      <c r="M11" s="20" t="e">
        <f>IF(M6&gt;0,VLOOKUP(M6,'[1]5'!$A$8:$BD$249,55,0),0)</f>
        <v>#N/A</v>
      </c>
      <c r="N11" s="20" t="e">
        <f>IF(N6&gt;0,VLOOKUP(N6,'[1]5'!$A$8:$BD$249,55,0),0)</f>
        <v>#N/A</v>
      </c>
      <c r="O11" s="20" t="e">
        <f>IF(O6&gt;0,VLOOKUP(O6,'[1]5'!$A$8:$BD$249,55,0),0)</f>
        <v>#N/A</v>
      </c>
      <c r="P11" s="20" t="e">
        <f>IF(P6&gt;0,VLOOKUP(P6,'[1]5'!$A$8:$BD$249,55,0),0)</f>
        <v>#N/A</v>
      </c>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row>
    <row r="12" spans="1:45" s="27" customFormat="1" ht="38" customHeight="1" thickBot="1" x14ac:dyDescent="0.45">
      <c r="A12" s="26"/>
      <c r="B12" s="237"/>
      <c r="C12" s="50" t="str">
        <f>CALIDAD!A48</f>
        <v>TIEMPO PROMEDIO DE ESPERA PARA LA ATENCION DE PACIENTE CLASIFICADO COMO TRIAGE 2 EN URGENCIAS</v>
      </c>
      <c r="D12" s="51" t="s">
        <v>166</v>
      </c>
      <c r="E12" s="52" t="s">
        <v>170</v>
      </c>
      <c r="F12" s="10"/>
      <c r="G12" s="32" t="e">
        <f>CALIDAD!B48</f>
        <v>#DIV/0!</v>
      </c>
      <c r="H12" s="32" t="e">
        <f>CALIDAD!C48</f>
        <v>#DIV/0!</v>
      </c>
      <c r="I12" s="32" t="e">
        <f>CALIDAD!D48</f>
        <v>#DIV/0!</v>
      </c>
      <c r="J12" s="32" t="e">
        <f>CALIDAD!E48</f>
        <v>#DIV/0!</v>
      </c>
      <c r="K12" s="32" t="e">
        <f>CALIDAD!F48</f>
        <v>#DIV/0!</v>
      </c>
      <c r="L12" s="20" t="e">
        <f>IF(L6&gt;0,VLOOKUP(L6,'[1]6'!$A$8:$BD$249,55,0),0)</f>
        <v>#N/A</v>
      </c>
      <c r="M12" s="20" t="e">
        <f>IF(M6&gt;0,VLOOKUP(M6,'[1]6'!$A$8:$BD$249,55,0),0)</f>
        <v>#N/A</v>
      </c>
      <c r="N12" s="20" t="e">
        <f>IF(N6&gt;0,VLOOKUP(N6,'[1]6'!$A$8:$BD$249,55,0),0)</f>
        <v>#N/A</v>
      </c>
      <c r="O12" s="20" t="e">
        <f>IF(O6&gt;0,VLOOKUP(O6,'[1]6'!$A$8:$BD$249,55,0),0)</f>
        <v>#N/A</v>
      </c>
      <c r="P12" s="20" t="e">
        <f>IF(P6&gt;0,VLOOKUP(P6,'[1]6'!$A$8:$BD$249,55,0),0)</f>
        <v>#N/A</v>
      </c>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row>
    <row r="13" spans="1:45" s="27" customFormat="1" ht="20" thickBot="1" x14ac:dyDescent="0.45">
      <c r="A13" s="26"/>
      <c r="B13" s="237"/>
      <c r="C13" s="50" t="str">
        <f>CALIDAD!A49</f>
        <v>PROPORCION DE SATISFACCIÓN GLOBAL DE LA IPS</v>
      </c>
      <c r="D13" s="51" t="s">
        <v>168</v>
      </c>
      <c r="E13" s="52" t="s">
        <v>170</v>
      </c>
      <c r="F13" s="10"/>
      <c r="G13" s="32" t="e">
        <f>CALIDAD!B49</f>
        <v>#DIV/0!</v>
      </c>
      <c r="H13" s="32" t="e">
        <f>CALIDAD!C49</f>
        <v>#DIV/0!</v>
      </c>
      <c r="I13" s="32" t="e">
        <f>CALIDAD!D49</f>
        <v>#DIV/0!</v>
      </c>
      <c r="J13" s="32" t="e">
        <f>CALIDAD!E49</f>
        <v>#DIV/0!</v>
      </c>
      <c r="K13" s="32" t="e">
        <f>CALIDAD!F49</f>
        <v>#DIV/0!</v>
      </c>
      <c r="L13" s="20" t="e">
        <f>IF(L6&gt;0,VLOOKUP(L6,'[1]20'!$A$8:$BD$249,55,0),0)</f>
        <v>#N/A</v>
      </c>
      <c r="M13" s="20" t="e">
        <f>IF(M6&gt;0,VLOOKUP(M6,'[1]20'!$A$8:$BD$249,55,0),0)</f>
        <v>#N/A</v>
      </c>
      <c r="N13" s="20" t="e">
        <f>IF(N6&gt;0,VLOOKUP(N6,'[1]20'!$A$8:$BD$249,55,0),0)</f>
        <v>#N/A</v>
      </c>
      <c r="O13" s="20" t="e">
        <f>IF(O6&gt;0,VLOOKUP(O6,'[1]20'!$A$8:$BD$249,55,0),0)</f>
        <v>#N/A</v>
      </c>
      <c r="P13" s="20" t="e">
        <f>IF(P6&gt;0,VLOOKUP(P6,'[1]20'!$A$8:$BD$249,55,0),0)</f>
        <v>#N/A</v>
      </c>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row>
    <row r="14" spans="1:45" s="27" customFormat="1" ht="19" x14ac:dyDescent="0.4">
      <c r="A14" s="28"/>
      <c r="B14" s="237"/>
      <c r="C14" s="50" t="str">
        <f>CALIDAD!A50</f>
        <v xml:space="preserve">PROPORCION DE PACIENTES ATENDIDOS POR URGENCIA REMITIDOS </v>
      </c>
      <c r="D14" s="51"/>
      <c r="E14" s="52" t="s">
        <v>170</v>
      </c>
      <c r="F14" s="10"/>
      <c r="G14" s="32" t="e">
        <f>CALIDAD!B50</f>
        <v>#DIV/0!</v>
      </c>
      <c r="H14" s="32" t="e">
        <f>CALIDAD!C50</f>
        <v>#DIV/0!</v>
      </c>
      <c r="I14" s="32" t="e">
        <f>CALIDAD!D50</f>
        <v>#DIV/0!</v>
      </c>
      <c r="J14" s="32" t="e">
        <f>CALIDAD!E50</f>
        <v>#DIV/0!</v>
      </c>
      <c r="K14" s="32" t="e">
        <f>CALIDAD!F50</f>
        <v>#DIV/0!</v>
      </c>
      <c r="L14" s="20" t="e">
        <f>IF(L6&gt;0,VLOOKUP(L6,'[1]7'!$A$8:$BD$249,55,0),0)</f>
        <v>#N/A</v>
      </c>
      <c r="M14" s="20" t="e">
        <f>IF(M6&gt;0,VLOOKUP(M6,'[1]7'!$A$8:$BD$249,55,0),0)</f>
        <v>#N/A</v>
      </c>
      <c r="N14" s="20" t="e">
        <f>IF(N6&gt;0,VLOOKUP(N6,'[1]7'!$A$8:$BD$249,55,0),0)</f>
        <v>#N/A</v>
      </c>
      <c r="O14" s="20" t="e">
        <f>IF(O6&gt;0,VLOOKUP(O6,'[1]7'!$A$8:$BD$249,55,0),0)</f>
        <v>#N/A</v>
      </c>
      <c r="P14" s="20" t="e">
        <f>IF(P6&gt;0,VLOOKUP(P6,'[1]7'!$A$8:$BD$249,55,0),0)</f>
        <v>#N/A</v>
      </c>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row>
    <row r="15" spans="1:45" s="25" customFormat="1" ht="20" thickBot="1" x14ac:dyDescent="0.45">
      <c r="A15" s="26"/>
      <c r="B15" s="237"/>
      <c r="C15" s="50" t="str">
        <f>PRODUCCIÓN!A51</f>
        <v xml:space="preserve">PORCENTAJE OCUPACIONAL </v>
      </c>
      <c r="D15" s="51"/>
      <c r="E15" s="52" t="s">
        <v>170</v>
      </c>
      <c r="F15" s="10"/>
      <c r="G15" s="33" t="e">
        <f>PRODUCCIÓN!C51</f>
        <v>#DIV/0!</v>
      </c>
      <c r="H15" s="33" t="e">
        <f>PRODUCCIÓN!D51</f>
        <v>#DIV/0!</v>
      </c>
      <c r="I15" s="33" t="e">
        <f>PRODUCCIÓN!E51</f>
        <v>#DIV/0!</v>
      </c>
      <c r="J15" s="33" t="e">
        <f>PRODUCCIÓN!F51</f>
        <v>#DIV/0!</v>
      </c>
      <c r="K15" s="33" t="e">
        <f>PRODUCCIÓN!G51</f>
        <v>#DIV/0!</v>
      </c>
      <c r="L15" s="20" t="e">
        <f>IF(L6&gt;0,VLOOKUP(L6,'[1]8'!$A$8:$BD$249,55,0),0)</f>
        <v>#N/A</v>
      </c>
      <c r="M15" s="20" t="e">
        <f>IF(M6&gt;0,VLOOKUP(M6,'[1]8'!$A$8:$BD$249,55,0),0)</f>
        <v>#N/A</v>
      </c>
      <c r="N15" s="20" t="e">
        <f>IF(N6&gt;0,VLOOKUP(N6,'[1]8'!$A$8:$BD$249,55,0),0)</f>
        <v>#N/A</v>
      </c>
      <c r="O15" s="20" t="e">
        <f>IF(O6&gt;0,VLOOKUP(O6,'[1]8'!$A$8:$BD$249,55,0),0)</f>
        <v>#N/A</v>
      </c>
      <c r="P15" s="20" t="e">
        <f>IF(P6&gt;0,VLOOKUP(P6,'[1]8'!$A$8:$BD$249,55,0),0)</f>
        <v>#N/A</v>
      </c>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row>
    <row r="16" spans="1:45" s="27" customFormat="1" ht="19" x14ac:dyDescent="0.4">
      <c r="A16" s="28"/>
      <c r="B16" s="237"/>
      <c r="C16" s="50" t="str">
        <f>PRODUCCIÓN!A52</f>
        <v xml:space="preserve">PROMEDIO DIAS ESTANCIA </v>
      </c>
      <c r="D16" s="51"/>
      <c r="E16" s="52" t="s">
        <v>170</v>
      </c>
      <c r="F16" s="10"/>
      <c r="G16" s="164" t="e">
        <f>PRODUCCIÓN!C52</f>
        <v>#DIV/0!</v>
      </c>
      <c r="H16" s="164" t="e">
        <f>PRODUCCIÓN!D52</f>
        <v>#DIV/0!</v>
      </c>
      <c r="I16" s="164" t="e">
        <f>PRODUCCIÓN!E52</f>
        <v>#DIV/0!</v>
      </c>
      <c r="J16" s="33" t="e">
        <f>PRODUCCIÓN!F52</f>
        <v>#DIV/0!</v>
      </c>
      <c r="K16" s="163" t="e">
        <f>PRODUCCIÓN!G52</f>
        <v>#DIV/0!</v>
      </c>
      <c r="L16" s="20" t="e">
        <f>IF(L6&gt;0,VLOOKUP(L6,'[1]9'!$A$8:$BD$249,55,0),0)</f>
        <v>#N/A</v>
      </c>
      <c r="M16" s="20" t="e">
        <f>IF(M6&gt;0,VLOOKUP(M6,'[1]9'!$A$8:$BD$249,55,0),0)</f>
        <v>#N/A</v>
      </c>
      <c r="N16" s="20" t="e">
        <f>IF(N6&gt;0,VLOOKUP(N6,'[1]9'!$A$8:$BD$249,55,0),0)</f>
        <v>#N/A</v>
      </c>
      <c r="O16" s="20" t="e">
        <f>IF(O6&gt;0,VLOOKUP(O6,'[1]9'!$A$8:$BD$249,55,0),0)</f>
        <v>#N/A</v>
      </c>
      <c r="P16" s="20" t="e">
        <f>IF(P6&gt;0,VLOOKUP(P6,'[1]9'!$A$8:$BD$249,55,0),0)</f>
        <v>#N/A</v>
      </c>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row>
    <row r="17" spans="1:45" s="25" customFormat="1" ht="19" x14ac:dyDescent="0.4">
      <c r="A17" s="26"/>
      <c r="B17" s="237"/>
      <c r="C17" s="50" t="str">
        <f>PRODUCCIÓN!A53</f>
        <v>GIRO CAMA</v>
      </c>
      <c r="D17" s="51"/>
      <c r="E17" s="52" t="s">
        <v>170</v>
      </c>
      <c r="F17" s="10"/>
      <c r="G17" s="33" t="e">
        <f>PRODUCCIÓN!C53</f>
        <v>#DIV/0!</v>
      </c>
      <c r="H17" s="33" t="e">
        <f>PRODUCCIÓN!D53</f>
        <v>#DIV/0!</v>
      </c>
      <c r="I17" s="33" t="e">
        <f>PRODUCCIÓN!E53</f>
        <v>#DIV/0!</v>
      </c>
      <c r="J17" s="33" t="e">
        <f>PRODUCCIÓN!F53</f>
        <v>#DIV/0!</v>
      </c>
      <c r="K17" s="33" t="e">
        <f>PRODUCCIÓN!G53</f>
        <v>#DIV/0!</v>
      </c>
      <c r="L17" s="20" t="e">
        <f>IF(L6&gt;0,VLOOKUP(L6,'[1]11'!$A$8:$BD$249,55,0),0)</f>
        <v>#N/A</v>
      </c>
      <c r="M17" s="20" t="e">
        <f>IF(M6&gt;0,VLOOKUP(M6,'[1]11'!$A$8:$BD$249,55,0),0)</f>
        <v>#N/A</v>
      </c>
      <c r="N17" s="20" t="e">
        <f>IF(N6&gt;0,VLOOKUP(N6,'[1]11'!$A$8:$BD$249,55,0),0)</f>
        <v>#N/A</v>
      </c>
      <c r="O17" s="20" t="e">
        <f>IF(O6&gt;0,VLOOKUP(O6,'[1]11'!$A$8:$BD$249,55,0),0)</f>
        <v>#N/A</v>
      </c>
      <c r="P17" s="20" t="e">
        <f>IF(P6&gt;0,VLOOKUP(P6,'[1]11'!$A$8:$BD$249,55,0),0)</f>
        <v>#N/A</v>
      </c>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row>
    <row r="18" spans="1:45" s="25" customFormat="1" ht="19" x14ac:dyDescent="0.4">
      <c r="A18" s="26"/>
      <c r="B18" s="238"/>
      <c r="C18" s="50" t="s">
        <v>171</v>
      </c>
      <c r="D18" s="51"/>
      <c r="E18" s="52" t="s">
        <v>170</v>
      </c>
      <c r="F18" s="10"/>
      <c r="G18" s="239"/>
      <c r="H18" s="240"/>
      <c r="I18" s="240"/>
      <c r="J18" s="240"/>
      <c r="K18" s="241"/>
      <c r="L18" s="20" t="e">
        <f>IF(L6&gt;0,VLOOKUP(L6,'[1]12'!$A$8:$BD$249,55,0),0)</f>
        <v>#N/A</v>
      </c>
      <c r="M18" s="20" t="e">
        <f>IF(M6&gt;0,VLOOKUP(M6,'[1]12'!$A$8:$BD$249,55,0),0)</f>
        <v>#N/A</v>
      </c>
      <c r="N18" s="20" t="e">
        <f>IF(N6&gt;0,VLOOKUP(N6,'[1]12'!$A$8:$BD$249,55,0),0)</f>
        <v>#N/A</v>
      </c>
      <c r="O18" s="20" t="e">
        <f>IF(O6&gt;0,VLOOKUP(O6,'[1]12'!$A$8:$BD$249,55,0),0)</f>
        <v>#N/A</v>
      </c>
      <c r="P18" s="20" t="e">
        <f>IF(P6&gt;0,VLOOKUP(P6,'[1]12'!$A$8:$BD$249,55,0),0)</f>
        <v>#N/A</v>
      </c>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row>
    <row r="19" spans="1:45" s="25" customFormat="1" ht="19" customHeight="1" x14ac:dyDescent="0.4">
      <c r="A19" s="26"/>
      <c r="B19" s="242" t="s">
        <v>183</v>
      </c>
      <c r="C19" s="37" t="s">
        <v>175</v>
      </c>
      <c r="D19" s="38"/>
      <c r="E19" s="39" t="s">
        <v>170</v>
      </c>
      <c r="F19" s="10"/>
      <c r="G19" s="36">
        <f>FACTURACION!D3</f>
        <v>0</v>
      </c>
      <c r="H19" s="36">
        <f>FACTURACION!C15</f>
        <v>0</v>
      </c>
      <c r="I19" s="36">
        <f>FACTURACION!C27</f>
        <v>0</v>
      </c>
      <c r="J19" s="36">
        <f>FACTURACION!C39</f>
        <v>0</v>
      </c>
      <c r="K19" s="36">
        <f t="shared" ref="K19:K27" si="0">J19</f>
        <v>0</v>
      </c>
      <c r="L19" s="20" t="e">
        <f>IF(L6&gt;0,VLOOKUP(L6,'[1]13'!$A$8:$BD$249,55,0),0)</f>
        <v>#N/A</v>
      </c>
      <c r="M19" s="20" t="e">
        <f>IF(M6&gt;0,VLOOKUP(M6,'[1]13'!$A$8:$BD$249,55,0),0)</f>
        <v>#N/A</v>
      </c>
      <c r="N19" s="20" t="e">
        <f>IF(N6&gt;0,VLOOKUP(N6,'[1]13'!$A$8:$BD$249,55,0),0)</f>
        <v>#N/A</v>
      </c>
      <c r="O19" s="20" t="e">
        <f>IF(O6&gt;0,VLOOKUP(O6,'[1]13'!$A$8:$BD$249,55,0),0)</f>
        <v>#N/A</v>
      </c>
      <c r="P19" s="20" t="e">
        <f>IF(P6&gt;0,VLOOKUP(P6,'[1]13'!$A$8:$BD$249,55,0),0)</f>
        <v>#N/A</v>
      </c>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row>
    <row r="20" spans="1:45" s="25" customFormat="1" ht="19" x14ac:dyDescent="0.4">
      <c r="A20" s="26"/>
      <c r="B20" s="243"/>
      <c r="C20" s="37" t="s">
        <v>176</v>
      </c>
      <c r="D20" s="38"/>
      <c r="E20" s="39" t="s">
        <v>170</v>
      </c>
      <c r="F20" s="10"/>
      <c r="G20" s="36">
        <f>FACTURACION!E3</f>
        <v>0</v>
      </c>
      <c r="H20" s="36">
        <f>FACTURACION!D15</f>
        <v>0</v>
      </c>
      <c r="I20" s="36">
        <f>FACTURACION!D27</f>
        <v>0</v>
      </c>
      <c r="J20" s="36">
        <f>FACTURACION!D39</f>
        <v>0</v>
      </c>
      <c r="K20" s="36">
        <f t="shared" si="0"/>
        <v>0</v>
      </c>
      <c r="L20" s="20" t="e">
        <f>IF(L6&gt;0,VLOOKUP(L6,'[1]14'!$A$8:$BD$249,55,0),0)</f>
        <v>#N/A</v>
      </c>
      <c r="M20" s="20" t="e">
        <f>IF(M6&gt;0,VLOOKUP(M6,'[1]14'!$A$8:$BD$249,55,0),0)</f>
        <v>#N/A</v>
      </c>
      <c r="N20" s="20" t="e">
        <f>IF(N6&gt;0,VLOOKUP(N6,'[1]14'!$A$8:$BD$249,55,0),0)</f>
        <v>#N/A</v>
      </c>
      <c r="O20" s="20" t="e">
        <f>IF(O6&gt;0,VLOOKUP(O6,'[1]14'!$A$8:$BD$249,55,0),0)</f>
        <v>#N/A</v>
      </c>
      <c r="P20" s="20" t="e">
        <f>IF(P6&gt;0,VLOOKUP(P6,'[1]14'!$A$8:$BD$249,55,0),0)</f>
        <v>#N/A</v>
      </c>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row>
    <row r="21" spans="1:45" s="25" customFormat="1" ht="19" x14ac:dyDescent="0.4">
      <c r="A21" s="26"/>
      <c r="B21" s="243"/>
      <c r="C21" s="37" t="s">
        <v>177</v>
      </c>
      <c r="D21" s="38"/>
      <c r="E21" s="39" t="s">
        <v>170</v>
      </c>
      <c r="F21" s="10"/>
      <c r="G21" s="36" t="e">
        <f>FACTURACION!#REF!</f>
        <v>#REF!</v>
      </c>
      <c r="H21" s="36">
        <f>FACTURACION!J15</f>
        <v>0</v>
      </c>
      <c r="I21" s="36">
        <f>FACTURACION!J27</f>
        <v>0</v>
      </c>
      <c r="J21" s="36">
        <f>FACTURACION!J39</f>
        <v>0</v>
      </c>
      <c r="K21" s="36">
        <f t="shared" si="0"/>
        <v>0</v>
      </c>
      <c r="L21" s="20" t="e">
        <f>IF(L6&gt;0,VLOOKUP(L6,'[1]15'!$A$8:$BD$249,55,0),0)</f>
        <v>#N/A</v>
      </c>
      <c r="M21" s="20" t="e">
        <f>IF(M6&gt;0,VLOOKUP(M6,'[1]15'!$A$8:$BD$249,55,0),0)</f>
        <v>#N/A</v>
      </c>
      <c r="N21" s="20" t="e">
        <f>IF(N6&gt;0,VLOOKUP(N6,'[1]15'!$A$8:$BD$249,55,0),0)</f>
        <v>#N/A</v>
      </c>
      <c r="O21" s="20" t="e">
        <f>IF(O6&gt;0,VLOOKUP(O6,'[1]15'!$A$8:$BD$249,55,0),0)</f>
        <v>#N/A</v>
      </c>
      <c r="P21" s="20" t="e">
        <f>IF(P6&gt;0,VLOOKUP(P6,'[1]15'!$A$8:$BD$249,55,0),0)</f>
        <v>#N/A</v>
      </c>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row>
    <row r="22" spans="1:45" s="25" customFormat="1" ht="19" x14ac:dyDescent="0.4">
      <c r="A22" s="26"/>
      <c r="B22" s="243"/>
      <c r="C22" s="37" t="s">
        <v>174</v>
      </c>
      <c r="D22" s="38"/>
      <c r="E22" s="39" t="s">
        <v>170</v>
      </c>
      <c r="F22" s="10"/>
      <c r="G22" s="36">
        <f>FACTURACION!C4</f>
        <v>0</v>
      </c>
      <c r="H22" s="36">
        <f>FACTURACION!C16</f>
        <v>0</v>
      </c>
      <c r="I22" s="36">
        <f>FACTURACION!C28</f>
        <v>0</v>
      </c>
      <c r="J22" s="36">
        <f>FACTURACION!C40</f>
        <v>0</v>
      </c>
      <c r="K22" s="36">
        <f t="shared" si="0"/>
        <v>0</v>
      </c>
      <c r="L22" s="20" t="e">
        <f>IF(L6&gt;0,VLOOKUP(L6,'[1]16'!$A$8:$BD$249,55,0),0)</f>
        <v>#N/A</v>
      </c>
      <c r="M22" s="20" t="e">
        <f>IF(M6&gt;0,VLOOKUP(M6,'[1]16'!$A$8:$BD$249,55,0),0)</f>
        <v>#N/A</v>
      </c>
      <c r="N22" s="20" t="e">
        <f>IF(N6&gt;0,VLOOKUP(N6,'[1]16'!$A$8:$BD$249,55,0),0)</f>
        <v>#N/A</v>
      </c>
      <c r="O22" s="20" t="e">
        <f>IF(O6&gt;0,VLOOKUP(O6,'[1]16'!$A$8:$BD$249,55,0),0)</f>
        <v>#N/A</v>
      </c>
      <c r="P22" s="20" t="e">
        <f>IF(P6&gt;0,VLOOKUP(P6,'[1]16'!$A$8:$BD$249,55,0),0)</f>
        <v>#N/A</v>
      </c>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row>
    <row r="23" spans="1:45" s="25" customFormat="1" ht="19" x14ac:dyDescent="0.4">
      <c r="A23" s="26"/>
      <c r="B23" s="243"/>
      <c r="C23" s="37" t="s">
        <v>178</v>
      </c>
      <c r="D23" s="38"/>
      <c r="E23" s="39" t="s">
        <v>170</v>
      </c>
      <c r="F23" s="10"/>
      <c r="G23" s="36">
        <f>FACTURACION!D4</f>
        <v>0</v>
      </c>
      <c r="H23" s="36">
        <f>FACTURACION!D16</f>
        <v>0</v>
      </c>
      <c r="I23" s="36">
        <f>FACTURACION!D28</f>
        <v>0</v>
      </c>
      <c r="J23" s="36">
        <f>FACTURACION!D40</f>
        <v>0</v>
      </c>
      <c r="K23" s="36">
        <f t="shared" si="0"/>
        <v>0</v>
      </c>
      <c r="L23" s="20" t="e">
        <f>IF(L6&gt;0,VLOOKUP(L6,'[1]17'!$A$8:$BD$249,55,0),0)</f>
        <v>#N/A</v>
      </c>
      <c r="M23" s="20" t="e">
        <f>IF(M6&gt;0,VLOOKUP(M6,'[1]17'!$A$8:$BD$249,55,0),0)</f>
        <v>#N/A</v>
      </c>
      <c r="N23" s="20" t="e">
        <f>IF(N6&gt;0,VLOOKUP(N6,'[1]17'!$A$8:$BD$249,55,0),0)</f>
        <v>#N/A</v>
      </c>
      <c r="O23" s="20" t="e">
        <f>IF(O6&gt;0,VLOOKUP(O6,'[1]17'!$A$8:$BD$249,55,0),0)</f>
        <v>#N/A</v>
      </c>
      <c r="P23" s="20" t="e">
        <f>IF(P6&gt;0,VLOOKUP(P6,'[1]17'!$A$8:$BD$249,55,0),0)</f>
        <v>#N/A</v>
      </c>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row>
    <row r="24" spans="1:45" s="25" customFormat="1" ht="19" x14ac:dyDescent="0.4">
      <c r="A24" s="26"/>
      <c r="B24" s="243"/>
      <c r="C24" s="37" t="s">
        <v>179</v>
      </c>
      <c r="D24" s="38"/>
      <c r="E24" s="39" t="s">
        <v>170</v>
      </c>
      <c r="F24" s="10"/>
      <c r="G24" s="36">
        <f>FACTURACION!J4</f>
        <v>0</v>
      </c>
      <c r="H24" s="36">
        <f>FACTURACION!J16</f>
        <v>0</v>
      </c>
      <c r="I24" s="36">
        <f>FACTURACION!J28</f>
        <v>0</v>
      </c>
      <c r="J24" s="36">
        <f>FACTURACION!J40</f>
        <v>0</v>
      </c>
      <c r="K24" s="36">
        <f t="shared" si="0"/>
        <v>0</v>
      </c>
      <c r="L24" s="20" t="e">
        <f>IF(L6&gt;0,VLOOKUP(L6,'[1]18'!$A$8:$BD$249,55,0),0)</f>
        <v>#N/A</v>
      </c>
      <c r="M24" s="20" t="e">
        <f>IF(M6&gt;0,VLOOKUP(M6,'[1]18'!$A$8:$BD$249,55,0),0)</f>
        <v>#N/A</v>
      </c>
      <c r="N24" s="20" t="e">
        <f>IF(N6&gt;0,VLOOKUP(N6,'[1]18'!$A$8:$BD$249,55,0),0)</f>
        <v>#N/A</v>
      </c>
      <c r="O24" s="20" t="e">
        <f>IF(O6&gt;0,VLOOKUP(O6,'[1]18'!$A$8:$BD$249,55,0),0)</f>
        <v>#N/A</v>
      </c>
      <c r="P24" s="20" t="e">
        <f>IF(P6&gt;0,VLOOKUP(P6,'[1]18'!$A$8:$BD$249,55,0),0)</f>
        <v>#N/A</v>
      </c>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row>
    <row r="25" spans="1:45" s="30" customFormat="1" ht="20" thickBot="1" x14ac:dyDescent="0.45">
      <c r="A25" s="29"/>
      <c r="B25" s="243"/>
      <c r="C25" s="37" t="s">
        <v>180</v>
      </c>
      <c r="D25" s="38"/>
      <c r="E25" s="39" t="s">
        <v>170</v>
      </c>
      <c r="F25" s="10"/>
      <c r="G25" s="36">
        <f>FACTURACION!C11</f>
        <v>0</v>
      </c>
      <c r="H25" s="36">
        <f>FACTURACION!C23</f>
        <v>0</v>
      </c>
      <c r="I25" s="36">
        <f>FACTURACION!C35</f>
        <v>0</v>
      </c>
      <c r="J25" s="36">
        <f>FACTURACION!C47</f>
        <v>0</v>
      </c>
      <c r="K25" s="36">
        <f t="shared" si="0"/>
        <v>0</v>
      </c>
      <c r="L25" s="20" t="e">
        <f>IF(L6&gt;0,VLOOKUP(L6,'[1]19'!$A$8:$BD$249,55,0),0)</f>
        <v>#N/A</v>
      </c>
      <c r="M25" s="20" t="e">
        <f>IF(M6&gt;0,VLOOKUP(M6,'[1]19'!$A$8:$BD$249,55,0),0)</f>
        <v>#N/A</v>
      </c>
      <c r="N25" s="20" t="e">
        <f>IF(N6&gt;0,VLOOKUP(N6,'[1]19'!$A$8:$BD$249,55,0),0)</f>
        <v>#N/A</v>
      </c>
      <c r="O25" s="20" t="e">
        <f>IF(O6&gt;0,VLOOKUP(O6,'[1]19'!$A$8:$BD$249,55,0),0)</f>
        <v>#N/A</v>
      </c>
      <c r="P25" s="20" t="e">
        <f>IF(P6&gt;0,VLOOKUP(P6,'[1]19'!$A$8:$BD$249,55,0),0)</f>
        <v>#N/A</v>
      </c>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row>
    <row r="26" spans="1:45" s="30" customFormat="1" ht="20" thickBot="1" x14ac:dyDescent="0.45">
      <c r="A26" s="29"/>
      <c r="B26" s="243"/>
      <c r="C26" s="37" t="s">
        <v>181</v>
      </c>
      <c r="D26" s="38"/>
      <c r="E26" s="39" t="s">
        <v>170</v>
      </c>
      <c r="F26" s="10"/>
      <c r="G26" s="36">
        <f>FACTURACION!D11</f>
        <v>0</v>
      </c>
      <c r="H26" s="36">
        <f>FACTURACION!D23</f>
        <v>0</v>
      </c>
      <c r="I26" s="36">
        <f>FACTURACION!D35</f>
        <v>0</v>
      </c>
      <c r="J26" s="36">
        <f>FACTURACION!D47</f>
        <v>0</v>
      </c>
      <c r="K26" s="36">
        <f t="shared" si="0"/>
        <v>0</v>
      </c>
      <c r="L26" s="20" t="e">
        <f>IF(L7&gt;0,VLOOKUP(L7,'[1]19'!$A$8:$BD$249,55,0),0)</f>
        <v>#N/A</v>
      </c>
      <c r="M26" s="20" t="e">
        <f>IF(M7&gt;0,VLOOKUP(M7,'[1]19'!$A$8:$BD$249,55,0),0)</f>
        <v>#N/A</v>
      </c>
      <c r="N26" s="20" t="e">
        <f>IF(N7&gt;0,VLOOKUP(N7,'[1]19'!$A$8:$BD$249,55,0),0)</f>
        <v>#N/A</v>
      </c>
      <c r="O26" s="20" t="e">
        <f>IF(O7&gt;0,VLOOKUP(O7,'[1]19'!$A$8:$BD$249,55,0),0)</f>
        <v>#N/A</v>
      </c>
      <c r="P26" s="20" t="e">
        <f>IF(P7&gt;0,VLOOKUP(P7,'[1]19'!$A$8:$BD$249,55,0),0)</f>
        <v>#N/A</v>
      </c>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row>
    <row r="27" spans="1:45" s="30" customFormat="1" ht="46" thickBot="1" x14ac:dyDescent="0.45">
      <c r="A27" s="29"/>
      <c r="B27" s="243"/>
      <c r="C27" s="37" t="s">
        <v>182</v>
      </c>
      <c r="D27" s="38"/>
      <c r="E27" s="39" t="s">
        <v>170</v>
      </c>
      <c r="F27" s="10"/>
      <c r="G27" s="36">
        <f>FACTURACION!J11</f>
        <v>0</v>
      </c>
      <c r="H27" s="36">
        <f>FACTURACION!J23</f>
        <v>0</v>
      </c>
      <c r="I27" s="36">
        <f>FACTURACION!J35</f>
        <v>0</v>
      </c>
      <c r="J27" s="36">
        <f>FACTURACION!J47</f>
        <v>0</v>
      </c>
      <c r="K27" s="36">
        <f t="shared" si="0"/>
        <v>0</v>
      </c>
      <c r="L27" s="20" t="e">
        <f>IF(L8&gt;0,VLOOKUP(L8,'[1]19'!$A$8:$BD$249,55,0),0)</f>
        <v>#N/A</v>
      </c>
      <c r="M27" s="20" t="e">
        <f>IF(M8&gt;0,VLOOKUP(M8,'[1]19'!$A$8:$BD$249,55,0),0)</f>
        <v>#N/A</v>
      </c>
      <c r="N27" s="20" t="e">
        <f>IF(N8&gt;0,VLOOKUP(N8,'[1]19'!$A$8:$BD$249,55,0),0)</f>
        <v>#N/A</v>
      </c>
      <c r="O27" s="20" t="e">
        <f>IF(O8&gt;0,VLOOKUP(O8,'[1]19'!$A$8:$BD$249,55,0),0)</f>
        <v>#N/A</v>
      </c>
      <c r="P27" s="20" t="e">
        <f>IF(P8&gt;0,VLOOKUP(P8,'[1]19'!$A$8:$BD$249,55,0),0)</f>
        <v>#N/A</v>
      </c>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row>
    <row r="28" spans="1:45" s="30" customFormat="1" ht="20" thickBot="1" x14ac:dyDescent="0.45">
      <c r="A28" s="29"/>
      <c r="B28" s="244"/>
      <c r="C28" s="37" t="s">
        <v>193</v>
      </c>
      <c r="D28" s="38"/>
      <c r="E28" s="39" t="s">
        <v>170</v>
      </c>
      <c r="F28" s="10"/>
      <c r="G28" s="42"/>
      <c r="H28" s="42"/>
      <c r="I28" s="42"/>
      <c r="J28" s="42"/>
      <c r="K28" s="42"/>
      <c r="L28" s="20"/>
      <c r="M28" s="20"/>
      <c r="N28" s="20"/>
      <c r="O28" s="20"/>
      <c r="P28" s="2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row>
    <row r="29" spans="1:45" s="30" customFormat="1" ht="20" customHeight="1" thickBot="1" x14ac:dyDescent="0.45">
      <c r="A29" s="29"/>
      <c r="B29" s="252" t="s">
        <v>195</v>
      </c>
      <c r="C29" s="40" t="s">
        <v>187</v>
      </c>
      <c r="D29" s="35"/>
      <c r="E29" s="41" t="s">
        <v>170</v>
      </c>
      <c r="F29" s="10"/>
      <c r="G29" s="43">
        <f>CARTERA!G6</f>
        <v>0</v>
      </c>
      <c r="H29" s="43">
        <f>CARTERA!$G$7</f>
        <v>0</v>
      </c>
      <c r="I29" s="43">
        <f>CARTERA!$G$8</f>
        <v>0</v>
      </c>
      <c r="J29" s="43">
        <f>CARTERA!$G$9</f>
        <v>0</v>
      </c>
      <c r="K29" s="43">
        <f t="shared" ref="K29:K34" si="1">J29</f>
        <v>0</v>
      </c>
      <c r="L29" s="20" t="e">
        <f>IF(L9&gt;0,VLOOKUP(L9,'[1]19'!$A$8:$BD$249,55,0),0)</f>
        <v>#N/A</v>
      </c>
      <c r="M29" s="20" t="e">
        <f>IF(M9&gt;0,VLOOKUP(M9,'[1]19'!$A$8:$BD$249,55,0),0)</f>
        <v>#N/A</v>
      </c>
      <c r="N29" s="20" t="e">
        <f>IF(N9&gt;0,VLOOKUP(N9,'[1]19'!$A$8:$BD$249,55,0),0)</f>
        <v>#N/A</v>
      </c>
      <c r="O29" s="20" t="e">
        <f>IF(O9&gt;0,VLOOKUP(O9,'[1]19'!$A$8:$BD$249,55,0),0)</f>
        <v>#N/A</v>
      </c>
      <c r="P29" s="20" t="e">
        <f>IF(P9&gt;0,VLOOKUP(P9,'[1]19'!$A$8:$BD$249,55,0),0)</f>
        <v>#N/A</v>
      </c>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row>
    <row r="30" spans="1:45" s="30" customFormat="1" ht="20" thickBot="1" x14ac:dyDescent="0.45">
      <c r="A30" s="29"/>
      <c r="B30" s="253"/>
      <c r="C30" s="40" t="s">
        <v>188</v>
      </c>
      <c r="D30" s="35"/>
      <c r="E30" s="41" t="s">
        <v>170</v>
      </c>
      <c r="F30" s="10"/>
      <c r="G30" s="43">
        <f>CARTERA!G13</f>
        <v>0</v>
      </c>
      <c r="H30" s="43">
        <f>CARTERA!G14</f>
        <v>0</v>
      </c>
      <c r="I30" s="43">
        <f>CARTERA!G15</f>
        <v>0</v>
      </c>
      <c r="J30" s="43">
        <f>CARTERA!G16</f>
        <v>0</v>
      </c>
      <c r="K30" s="43">
        <f t="shared" si="1"/>
        <v>0</v>
      </c>
      <c r="L30" s="20" t="e">
        <f>IF(L10&gt;0,VLOOKUP(L10,'[1]19'!$A$8:$BD$249,55,0),0)</f>
        <v>#N/A</v>
      </c>
      <c r="M30" s="20" t="e">
        <f>IF(M10&gt;0,VLOOKUP(M10,'[1]19'!$A$8:$BD$249,55,0),0)</f>
        <v>#N/A</v>
      </c>
      <c r="N30" s="20" t="e">
        <f>IF(N10&gt;0,VLOOKUP(N10,'[1]19'!$A$8:$BD$249,55,0),0)</f>
        <v>#N/A</v>
      </c>
      <c r="O30" s="20" t="e">
        <f>IF(O10&gt;0,VLOOKUP(O10,'[1]19'!$A$8:$BD$249,55,0),0)</f>
        <v>#N/A</v>
      </c>
      <c r="P30" s="20" t="e">
        <f>IF(P10&gt;0,VLOOKUP(P10,'[1]19'!$A$8:$BD$249,55,0),0)</f>
        <v>#N/A</v>
      </c>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row>
    <row r="31" spans="1:45" s="30" customFormat="1" ht="20" thickBot="1" x14ac:dyDescent="0.45">
      <c r="A31" s="29"/>
      <c r="B31" s="253"/>
      <c r="C31" s="40" t="s">
        <v>189</v>
      </c>
      <c r="D31" s="35"/>
      <c r="E31" s="41" t="s">
        <v>170</v>
      </c>
      <c r="F31" s="10"/>
      <c r="G31" s="43">
        <f>CARTERA!G20</f>
        <v>0</v>
      </c>
      <c r="H31" s="43">
        <f>CARTERA!G21</f>
        <v>0</v>
      </c>
      <c r="I31" s="43">
        <f>CARTERA!G22</f>
        <v>0</v>
      </c>
      <c r="J31" s="43">
        <f>CARTERA!G23</f>
        <v>0</v>
      </c>
      <c r="K31" s="43">
        <f t="shared" si="1"/>
        <v>0</v>
      </c>
      <c r="L31" s="20" t="e">
        <f>IF(L11&gt;0,VLOOKUP(L11,'[1]19'!$A$8:$BD$249,55,0),0)</f>
        <v>#N/A</v>
      </c>
      <c r="M31" s="20" t="e">
        <f>IF(M11&gt;0,VLOOKUP(M11,'[1]19'!$A$8:$BD$249,55,0),0)</f>
        <v>#N/A</v>
      </c>
      <c r="N31" s="20" t="e">
        <f>IF(N11&gt;0,VLOOKUP(N11,'[1]19'!$A$8:$BD$249,55,0),0)</f>
        <v>#N/A</v>
      </c>
      <c r="O31" s="20" t="e">
        <f>IF(O11&gt;0,VLOOKUP(O11,'[1]19'!$A$8:$BD$249,55,0),0)</f>
        <v>#N/A</v>
      </c>
      <c r="P31" s="20" t="e">
        <f>IF(P11&gt;0,VLOOKUP(P11,'[1]19'!$A$8:$BD$249,55,0),0)</f>
        <v>#N/A</v>
      </c>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row>
    <row r="32" spans="1:45" s="30" customFormat="1" ht="20" thickBot="1" x14ac:dyDescent="0.45">
      <c r="A32" s="29"/>
      <c r="B32" s="253"/>
      <c r="C32" s="40" t="s">
        <v>190</v>
      </c>
      <c r="D32" s="35"/>
      <c r="E32" s="41" t="s">
        <v>170</v>
      </c>
      <c r="F32" s="10"/>
      <c r="G32" s="43">
        <f>CARTERA!G27</f>
        <v>0</v>
      </c>
      <c r="H32" s="43">
        <f>CARTERA!G28</f>
        <v>0</v>
      </c>
      <c r="I32" s="43">
        <f>CARTERA!G29</f>
        <v>0</v>
      </c>
      <c r="J32" s="43">
        <f>CARTERA!G30</f>
        <v>0</v>
      </c>
      <c r="K32" s="43">
        <f t="shared" si="1"/>
        <v>0</v>
      </c>
      <c r="L32" s="20" t="e">
        <f>IF(L12&gt;0,VLOOKUP(L12,'[1]19'!$A$8:$BD$249,55,0),0)</f>
        <v>#N/A</v>
      </c>
      <c r="M32" s="20" t="e">
        <f>IF(M12&gt;0,VLOOKUP(M12,'[1]19'!$A$8:$BD$249,55,0),0)</f>
        <v>#N/A</v>
      </c>
      <c r="N32" s="20" t="e">
        <f>IF(N12&gt;0,VLOOKUP(N12,'[1]19'!$A$8:$BD$249,55,0),0)</f>
        <v>#N/A</v>
      </c>
      <c r="O32" s="20" t="e">
        <f>IF(O12&gt;0,VLOOKUP(O12,'[1]19'!$A$8:$BD$249,55,0),0)</f>
        <v>#N/A</v>
      </c>
      <c r="P32" s="20" t="e">
        <f>IF(P12&gt;0,VLOOKUP(P12,'[1]19'!$A$8:$BD$249,55,0),0)</f>
        <v>#N/A</v>
      </c>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row>
    <row r="33" spans="1:45" s="30" customFormat="1" ht="35" thickBot="1" x14ac:dyDescent="0.45">
      <c r="A33" s="29"/>
      <c r="B33" s="253"/>
      <c r="C33" s="40" t="s">
        <v>192</v>
      </c>
      <c r="D33" s="35"/>
      <c r="E33" s="41" t="s">
        <v>170</v>
      </c>
      <c r="F33" s="10"/>
      <c r="G33" s="43">
        <f>CARTERA!G34</f>
        <v>0</v>
      </c>
      <c r="H33" s="43">
        <f>CARTERA!G35</f>
        <v>0</v>
      </c>
      <c r="I33" s="43">
        <f>CARTERA!G36</f>
        <v>0</v>
      </c>
      <c r="J33" s="43">
        <f>CARTERA!G37</f>
        <v>0</v>
      </c>
      <c r="K33" s="43">
        <f t="shared" si="1"/>
        <v>0</v>
      </c>
      <c r="L33" s="20" t="e">
        <f>IF(L13&gt;0,VLOOKUP(L13,'[1]19'!$A$8:$BD$249,55,0),0)</f>
        <v>#N/A</v>
      </c>
      <c r="M33" s="20" t="e">
        <f>IF(M13&gt;0,VLOOKUP(M13,'[1]19'!$A$8:$BD$249,55,0),0)</f>
        <v>#N/A</v>
      </c>
      <c r="N33" s="20" t="e">
        <f>IF(N13&gt;0,VLOOKUP(N13,'[1]19'!$A$8:$BD$249,55,0),0)</f>
        <v>#N/A</v>
      </c>
      <c r="O33" s="20" t="e">
        <f>IF(O13&gt;0,VLOOKUP(O13,'[1]19'!$A$8:$BD$249,55,0),0)</f>
        <v>#N/A</v>
      </c>
      <c r="P33" s="20" t="e">
        <f>IF(P13&gt;0,VLOOKUP(P13,'[1]19'!$A$8:$BD$249,55,0),0)</f>
        <v>#N/A</v>
      </c>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row>
    <row r="34" spans="1:45" s="30" customFormat="1" ht="20" thickBot="1" x14ac:dyDescent="0.45">
      <c r="A34" s="29"/>
      <c r="B34" s="253"/>
      <c r="C34" s="40" t="s">
        <v>39</v>
      </c>
      <c r="D34" s="35"/>
      <c r="E34" s="41" t="s">
        <v>170</v>
      </c>
      <c r="F34" s="10"/>
      <c r="G34" s="43">
        <f>CARTERA!G41</f>
        <v>0</v>
      </c>
      <c r="H34" s="43">
        <f>CARTERA!G42</f>
        <v>0</v>
      </c>
      <c r="I34" s="43">
        <f>CARTERA!G43</f>
        <v>0</v>
      </c>
      <c r="J34" s="43">
        <f>CARTERA!G44</f>
        <v>0</v>
      </c>
      <c r="K34" s="43">
        <f t="shared" si="1"/>
        <v>0</v>
      </c>
      <c r="L34" s="20" t="e">
        <f>IF(L14&gt;0,VLOOKUP(L14,'[1]19'!$A$8:$BD$249,55,0),0)</f>
        <v>#N/A</v>
      </c>
      <c r="M34" s="20" t="e">
        <f>IF(M14&gt;0,VLOOKUP(M14,'[1]19'!$A$8:$BD$249,55,0),0)</f>
        <v>#N/A</v>
      </c>
      <c r="N34" s="20" t="e">
        <f>IF(N14&gt;0,VLOOKUP(N14,'[1]19'!$A$8:$BD$249,55,0),0)</f>
        <v>#N/A</v>
      </c>
      <c r="O34" s="20" t="e">
        <f>IF(O14&gt;0,VLOOKUP(O14,'[1]19'!$A$8:$BD$249,55,0),0)</f>
        <v>#N/A</v>
      </c>
      <c r="P34" s="20" t="e">
        <f>IF(P14&gt;0,VLOOKUP(P14,'[1]19'!$A$8:$BD$249,55,0),0)</f>
        <v>#N/A</v>
      </c>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row>
    <row r="35" spans="1:45" s="30" customFormat="1" ht="20" thickBot="1" x14ac:dyDescent="0.45">
      <c r="A35" s="29"/>
      <c r="B35" s="254"/>
      <c r="C35" s="40" t="s">
        <v>194</v>
      </c>
      <c r="D35" s="35"/>
      <c r="E35" s="41" t="s">
        <v>170</v>
      </c>
      <c r="F35" s="10"/>
      <c r="G35" s="255"/>
      <c r="H35" s="256"/>
      <c r="I35" s="256"/>
      <c r="J35" s="256"/>
      <c r="K35" s="257"/>
      <c r="L35" s="20" t="e">
        <f>IF(L15&gt;0,VLOOKUP(L15,'[1]19'!$A$8:$BD$249,55,0),0)</f>
        <v>#N/A</v>
      </c>
      <c r="M35" s="20" t="e">
        <f>IF(M15&gt;0,VLOOKUP(M15,'[1]19'!$A$8:$BD$249,55,0),0)</f>
        <v>#N/A</v>
      </c>
      <c r="N35" s="20" t="e">
        <f>IF(N15&gt;0,VLOOKUP(N15,'[1]19'!$A$8:$BD$249,55,0),0)</f>
        <v>#N/A</v>
      </c>
      <c r="O35" s="20" t="e">
        <f>IF(O15&gt;0,VLOOKUP(O15,'[1]19'!$A$8:$BD$249,55,0),0)</f>
        <v>#N/A</v>
      </c>
      <c r="P35" s="20" t="e">
        <f>IF(P15&gt;0,VLOOKUP(P15,'[1]19'!$A$8:$BD$249,55,0),0)</f>
        <v>#N/A</v>
      </c>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row>
    <row r="36" spans="1:45" s="30" customFormat="1" ht="29" thickBot="1" x14ac:dyDescent="0.45">
      <c r="A36" s="29"/>
      <c r="B36" s="48" t="s">
        <v>196</v>
      </c>
      <c r="C36" s="44" t="s">
        <v>43</v>
      </c>
      <c r="D36" s="45"/>
      <c r="E36" s="46" t="s">
        <v>170</v>
      </c>
      <c r="F36" s="10"/>
      <c r="G36" s="36">
        <f>'PASIVO - BALANCE- ESTADO R'!D5</f>
        <v>0</v>
      </c>
      <c r="H36" s="36">
        <f>'PASIVO - BALANCE- ESTADO R'!D6</f>
        <v>0</v>
      </c>
      <c r="I36" s="36">
        <f>'PASIVO - BALANCE- ESTADO R'!D7</f>
        <v>0</v>
      </c>
      <c r="J36" s="36">
        <f>'PASIVO - BALANCE- ESTADO R'!D8</f>
        <v>0</v>
      </c>
      <c r="K36" s="36">
        <f>J36</f>
        <v>0</v>
      </c>
      <c r="L36" s="20" t="e">
        <f>IF(L16&gt;0,VLOOKUP(L16,'[1]19'!$A$8:$BD$249,55,0),0)</f>
        <v>#N/A</v>
      </c>
      <c r="M36" s="20" t="e">
        <f>IF(M16&gt;0,VLOOKUP(M16,'[1]19'!$A$8:$BD$249,55,0),0)</f>
        <v>#N/A</v>
      </c>
      <c r="N36" s="20" t="e">
        <f>IF(N16&gt;0,VLOOKUP(N16,'[1]19'!$A$8:$BD$249,55,0),0)</f>
        <v>#N/A</v>
      </c>
      <c r="O36" s="20" t="e">
        <f>IF(O16&gt;0,VLOOKUP(O16,'[1]19'!$A$8:$BD$249,55,0),0)</f>
        <v>#N/A</v>
      </c>
      <c r="P36" s="20" t="e">
        <f>IF(P16&gt;0,VLOOKUP(P16,'[1]19'!$A$8:$BD$249,55,0),0)</f>
        <v>#N/A</v>
      </c>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row>
    <row r="37" spans="1:45" s="30" customFormat="1" ht="29" customHeight="1" thickBot="1" x14ac:dyDescent="0.45">
      <c r="A37" s="29"/>
      <c r="B37" s="242" t="s">
        <v>197</v>
      </c>
      <c r="C37" s="37" t="s">
        <v>198</v>
      </c>
      <c r="D37" s="38"/>
      <c r="E37" s="39" t="s">
        <v>170</v>
      </c>
      <c r="F37" s="10"/>
      <c r="G37" s="36">
        <f>'PASIVO - BALANCE- ESTADO R'!C13</f>
        <v>0</v>
      </c>
      <c r="H37" s="36">
        <f>'PASIVO - BALANCE- ESTADO R'!C14</f>
        <v>0</v>
      </c>
      <c r="I37" s="36">
        <f>'PASIVO - BALANCE- ESTADO R'!C15</f>
        <v>0</v>
      </c>
      <c r="J37" s="36">
        <f>'PASIVO - BALANCE- ESTADO R'!C16</f>
        <v>0</v>
      </c>
      <c r="K37" s="36">
        <f t="shared" ref="K37:K43" si="2">J37</f>
        <v>0</v>
      </c>
      <c r="L37" s="20" t="e">
        <f>IF(L17&gt;0,VLOOKUP(L17,'[1]19'!$A$8:$BD$249,55,0),0)</f>
        <v>#N/A</v>
      </c>
      <c r="M37" s="20" t="e">
        <f>IF(M17&gt;0,VLOOKUP(M17,'[1]19'!$A$8:$BD$249,55,0),0)</f>
        <v>#N/A</v>
      </c>
      <c r="N37" s="20" t="e">
        <f>IF(N17&gt;0,VLOOKUP(N17,'[1]19'!$A$8:$BD$249,55,0),0)</f>
        <v>#N/A</v>
      </c>
      <c r="O37" s="20" t="e">
        <f>IF(O17&gt;0,VLOOKUP(O17,'[1]19'!$A$8:$BD$249,55,0),0)</f>
        <v>#N/A</v>
      </c>
      <c r="P37" s="20" t="e">
        <f>IF(P17&gt;0,VLOOKUP(P17,'[1]19'!$A$8:$BD$249,55,0),0)</f>
        <v>#N/A</v>
      </c>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row>
    <row r="38" spans="1:45" s="30" customFormat="1" ht="20" thickBot="1" x14ac:dyDescent="0.45">
      <c r="A38" s="29"/>
      <c r="B38" s="243"/>
      <c r="C38" s="37" t="s">
        <v>43</v>
      </c>
      <c r="D38" s="38"/>
      <c r="E38" s="39" t="s">
        <v>170</v>
      </c>
      <c r="F38" s="10"/>
      <c r="G38" s="36">
        <f>'PASIVO - BALANCE- ESTADO R'!B13</f>
        <v>0</v>
      </c>
      <c r="H38" s="36">
        <f>'PASIVO - BALANCE- ESTADO R'!B14</f>
        <v>0</v>
      </c>
      <c r="I38" s="36">
        <f>'PASIVO - BALANCE- ESTADO R'!B15</f>
        <v>0</v>
      </c>
      <c r="J38" s="36">
        <f>'PASIVO - BALANCE- ESTADO R'!B16</f>
        <v>0</v>
      </c>
      <c r="K38" s="36">
        <f t="shared" si="2"/>
        <v>0</v>
      </c>
      <c r="L38" s="20" t="e">
        <f>IF(L18&gt;0,VLOOKUP(L18,'[1]19'!$A$8:$BD$249,55,0),0)</f>
        <v>#N/A</v>
      </c>
      <c r="M38" s="20" t="e">
        <f>IF(M18&gt;0,VLOOKUP(M18,'[1]19'!$A$8:$BD$249,55,0),0)</f>
        <v>#N/A</v>
      </c>
      <c r="N38" s="20" t="e">
        <f>IF(N18&gt;0,VLOOKUP(N18,'[1]19'!$A$8:$BD$249,55,0),0)</f>
        <v>#N/A</v>
      </c>
      <c r="O38" s="20" t="e">
        <f>IF(O18&gt;0,VLOOKUP(O18,'[1]19'!$A$8:$BD$249,55,0),0)</f>
        <v>#N/A</v>
      </c>
      <c r="P38" s="20" t="e">
        <f>IF(P18&gt;0,VLOOKUP(P18,'[1]19'!$A$8:$BD$249,55,0),0)</f>
        <v>#N/A</v>
      </c>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row>
    <row r="39" spans="1:45" s="30" customFormat="1" ht="20" thickBot="1" x14ac:dyDescent="0.45">
      <c r="A39" s="29"/>
      <c r="B39" s="243"/>
      <c r="C39" s="37" t="s">
        <v>45</v>
      </c>
      <c r="D39" s="38"/>
      <c r="E39" s="39" t="s">
        <v>170</v>
      </c>
      <c r="F39" s="10"/>
      <c r="G39" s="36">
        <f>'PASIVO - BALANCE- ESTADO R'!D13</f>
        <v>0</v>
      </c>
      <c r="H39" s="36">
        <f>'PASIVO - BALANCE- ESTADO R'!D14</f>
        <v>0</v>
      </c>
      <c r="I39" s="36">
        <f>'PASIVO - BALANCE- ESTADO R'!D15</f>
        <v>0</v>
      </c>
      <c r="J39" s="36">
        <f>'PASIVO - BALANCE- ESTADO R'!D16</f>
        <v>0</v>
      </c>
      <c r="K39" s="36">
        <f t="shared" si="2"/>
        <v>0</v>
      </c>
      <c r="L39" s="20" t="e">
        <f>IF(L19&gt;0,VLOOKUP(L19,'[1]19'!$A$8:$BD$249,55,0),0)</f>
        <v>#N/A</v>
      </c>
      <c r="M39" s="20" t="e">
        <f>IF(M19&gt;0,VLOOKUP(M19,'[1]19'!$A$8:$BD$249,55,0),0)</f>
        <v>#N/A</v>
      </c>
      <c r="N39" s="20" t="e">
        <f>IF(N19&gt;0,VLOOKUP(N19,'[1]19'!$A$8:$BD$249,55,0),0)</f>
        <v>#N/A</v>
      </c>
      <c r="O39" s="20" t="e">
        <f>IF(O19&gt;0,VLOOKUP(O19,'[1]19'!$A$8:$BD$249,55,0),0)</f>
        <v>#N/A</v>
      </c>
      <c r="P39" s="20" t="e">
        <f>IF(P19&gt;0,VLOOKUP(P19,'[1]19'!$A$8:$BD$249,55,0),0)</f>
        <v>#N/A</v>
      </c>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row>
    <row r="40" spans="1:45" s="30" customFormat="1" ht="21" customHeight="1" thickBot="1" x14ac:dyDescent="0.45">
      <c r="A40" s="29"/>
      <c r="B40" s="244"/>
      <c r="C40" s="37" t="s">
        <v>199</v>
      </c>
      <c r="D40" s="38"/>
      <c r="E40" s="39" t="s">
        <v>170</v>
      </c>
      <c r="F40" s="10"/>
      <c r="G40" s="258"/>
      <c r="H40" s="259"/>
      <c r="I40" s="259"/>
      <c r="J40" s="259"/>
      <c r="K40" s="260"/>
      <c r="L40" s="20" t="e">
        <f>IF(L20&gt;0,VLOOKUP(L20,'[1]19'!$A$8:$BD$249,55,0),0)</f>
        <v>#N/A</v>
      </c>
      <c r="M40" s="20" t="e">
        <f>IF(M20&gt;0,VLOOKUP(M20,'[1]19'!$A$8:$BD$249,55,0),0)</f>
        <v>#N/A</v>
      </c>
      <c r="N40" s="20" t="e">
        <f>IF(N20&gt;0,VLOOKUP(N20,'[1]19'!$A$8:$BD$249,55,0),0)</f>
        <v>#N/A</v>
      </c>
      <c r="O40" s="20" t="e">
        <f>IF(O20&gt;0,VLOOKUP(O20,'[1]19'!$A$8:$BD$249,55,0),0)</f>
        <v>#N/A</v>
      </c>
      <c r="P40" s="20" t="e">
        <f>IF(P20&gt;0,VLOOKUP(P20,'[1]19'!$A$8:$BD$249,55,0),0)</f>
        <v>#N/A</v>
      </c>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row>
    <row r="41" spans="1:45" s="30" customFormat="1" ht="20" thickBot="1" x14ac:dyDescent="0.45">
      <c r="A41" s="29"/>
      <c r="B41" s="252" t="s">
        <v>201</v>
      </c>
      <c r="C41" s="40" t="s">
        <v>202</v>
      </c>
      <c r="D41" s="35"/>
      <c r="E41" s="41" t="s">
        <v>170</v>
      </c>
      <c r="F41" s="10"/>
      <c r="G41" s="36">
        <f>'PROCESOS JUDICIALES '!B4</f>
        <v>0</v>
      </c>
      <c r="H41" s="36">
        <f>'PROCESOS JUDICIALES '!B5</f>
        <v>0</v>
      </c>
      <c r="I41" s="36">
        <f>'PROCESOS JUDICIALES '!B6</f>
        <v>0</v>
      </c>
      <c r="J41" s="36">
        <f>'PROCESOS JUDICIALES '!B7</f>
        <v>0</v>
      </c>
      <c r="K41" s="36">
        <f t="shared" si="2"/>
        <v>0</v>
      </c>
      <c r="L41" s="20" t="e">
        <f>IF(L21&gt;0,VLOOKUP(L21,'[1]19'!$A$8:$BD$249,55,0),0)</f>
        <v>#N/A</v>
      </c>
      <c r="M41" s="20" t="e">
        <f>IF(M21&gt;0,VLOOKUP(M21,'[1]19'!$A$8:$BD$249,55,0),0)</f>
        <v>#N/A</v>
      </c>
      <c r="N41" s="20" t="e">
        <f>IF(N21&gt;0,VLOOKUP(N21,'[1]19'!$A$8:$BD$249,55,0),0)</f>
        <v>#N/A</v>
      </c>
      <c r="O41" s="20" t="e">
        <f>IF(O21&gt;0,VLOOKUP(O21,'[1]19'!$A$8:$BD$249,55,0),0)</f>
        <v>#N/A</v>
      </c>
      <c r="P41" s="20" t="e">
        <f>IF(P21&gt;0,VLOOKUP(P21,'[1]19'!$A$8:$BD$249,55,0),0)</f>
        <v>#N/A</v>
      </c>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row>
    <row r="42" spans="1:45" s="30" customFormat="1" ht="20" thickBot="1" x14ac:dyDescent="0.45">
      <c r="A42" s="29"/>
      <c r="B42" s="253"/>
      <c r="C42" s="40" t="s">
        <v>203</v>
      </c>
      <c r="D42" s="35"/>
      <c r="E42" s="41" t="s">
        <v>170</v>
      </c>
      <c r="F42" s="10"/>
      <c r="G42" s="36">
        <f>'PROCESOS JUDICIALES '!E4</f>
        <v>0</v>
      </c>
      <c r="H42" s="36">
        <f>'PROCESOS JUDICIALES '!E5</f>
        <v>0</v>
      </c>
      <c r="I42" s="36">
        <f>'PROCESOS JUDICIALES '!E6</f>
        <v>0</v>
      </c>
      <c r="J42" s="36">
        <f>'PROCESOS JUDICIALES '!E7</f>
        <v>0</v>
      </c>
      <c r="K42" s="36">
        <f t="shared" si="2"/>
        <v>0</v>
      </c>
      <c r="L42" s="20" t="e">
        <f>IF(L22&gt;0,VLOOKUP(L22,'[1]19'!$A$8:$BD$249,55,0),0)</f>
        <v>#N/A</v>
      </c>
      <c r="M42" s="20" t="e">
        <f>IF(M22&gt;0,VLOOKUP(M22,'[1]19'!$A$8:$BD$249,55,0),0)</f>
        <v>#N/A</v>
      </c>
      <c r="N42" s="20" t="e">
        <f>IF(N22&gt;0,VLOOKUP(N22,'[1]19'!$A$8:$BD$249,55,0),0)</f>
        <v>#N/A</v>
      </c>
      <c r="O42" s="20" t="e">
        <f>IF(O22&gt;0,VLOOKUP(O22,'[1]19'!$A$8:$BD$249,55,0),0)</f>
        <v>#N/A</v>
      </c>
      <c r="P42" s="20" t="e">
        <f>IF(P22&gt;0,VLOOKUP(P22,'[1]19'!$A$8:$BD$249,55,0),0)</f>
        <v>#N/A</v>
      </c>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row>
    <row r="43" spans="1:45" s="30" customFormat="1" ht="20" thickBot="1" x14ac:dyDescent="0.45">
      <c r="A43" s="29"/>
      <c r="B43" s="254"/>
      <c r="C43" s="40" t="s">
        <v>204</v>
      </c>
      <c r="D43" s="35"/>
      <c r="E43" s="41" t="s">
        <v>170</v>
      </c>
      <c r="F43" s="10"/>
      <c r="G43" s="36">
        <f>'PROCESOS JUDICIALES '!D4</f>
        <v>0</v>
      </c>
      <c r="H43" s="36">
        <f>'PROCESOS JUDICIALES '!D5</f>
        <v>0</v>
      </c>
      <c r="I43" s="36">
        <f>'PROCESOS JUDICIALES '!D6</f>
        <v>0</v>
      </c>
      <c r="J43" s="36">
        <f>'PROCESOS JUDICIALES '!D7</f>
        <v>0</v>
      </c>
      <c r="K43" s="36">
        <f t="shared" si="2"/>
        <v>0</v>
      </c>
      <c r="L43" s="20" t="e">
        <f>IF(L23&gt;0,VLOOKUP(L23,'[1]19'!$A$8:$BD$249,55,0),0)</f>
        <v>#N/A</v>
      </c>
      <c r="M43" s="20" t="e">
        <f>IF(M23&gt;0,VLOOKUP(M23,'[1]19'!$A$8:$BD$249,55,0),0)</f>
        <v>#N/A</v>
      </c>
      <c r="N43" s="20" t="e">
        <f>IF(N23&gt;0,VLOOKUP(N23,'[1]19'!$A$8:$BD$249,55,0),0)</f>
        <v>#N/A</v>
      </c>
      <c r="O43" s="20" t="e">
        <f>IF(O23&gt;0,VLOOKUP(O23,'[1]19'!$A$8:$BD$249,55,0),0)</f>
        <v>#N/A</v>
      </c>
      <c r="P43" s="20" t="e">
        <f>IF(P23&gt;0,VLOOKUP(P23,'[1]19'!$A$8:$BD$249,55,0),0)</f>
        <v>#N/A</v>
      </c>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row>
    <row r="44" spans="1:45" s="30" customFormat="1" ht="20" thickBot="1" x14ac:dyDescent="0.45">
      <c r="A44" s="29"/>
      <c r="B44" s="49"/>
      <c r="C44" s="17"/>
      <c r="D44" s="18"/>
      <c r="E44" s="19"/>
      <c r="F44" s="10"/>
      <c r="G44" s="36"/>
      <c r="H44" s="36"/>
      <c r="I44" s="36"/>
      <c r="J44" s="36"/>
      <c r="K44" s="36"/>
      <c r="L44" s="20" t="e">
        <f>IF(L24&gt;0,VLOOKUP(L24,'[1]19'!$A$8:$BD$249,55,0),0)</f>
        <v>#N/A</v>
      </c>
      <c r="M44" s="20" t="e">
        <f>IF(M24&gt;0,VLOOKUP(M24,'[1]19'!$A$8:$BD$249,55,0),0)</f>
        <v>#N/A</v>
      </c>
      <c r="N44" s="20" t="e">
        <f>IF(N24&gt;0,VLOOKUP(N24,'[1]19'!$A$8:$BD$249,55,0),0)</f>
        <v>#N/A</v>
      </c>
      <c r="O44" s="20" t="e">
        <f>IF(O24&gt;0,VLOOKUP(O24,'[1]19'!$A$8:$BD$249,55,0),0)</f>
        <v>#N/A</v>
      </c>
      <c r="P44" s="20" t="e">
        <f>IF(P24&gt;0,VLOOKUP(P24,'[1]19'!$A$8:$BD$249,55,0),0)</f>
        <v>#N/A</v>
      </c>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row>
    <row r="45" spans="1:45" s="30" customFormat="1" ht="20" thickBot="1" x14ac:dyDescent="0.45">
      <c r="A45" s="29"/>
      <c r="B45" s="49"/>
      <c r="C45" s="17"/>
      <c r="D45" s="18"/>
      <c r="E45" s="19"/>
      <c r="F45" s="10"/>
      <c r="G45" s="20"/>
      <c r="H45" s="20"/>
      <c r="I45" s="20"/>
      <c r="J45" s="20"/>
      <c r="K45" s="20"/>
      <c r="L45" s="20" t="e">
        <f>IF(L25&gt;0,VLOOKUP(L25,'[1]19'!$A$8:$BD$249,55,0),0)</f>
        <v>#N/A</v>
      </c>
      <c r="M45" s="20" t="e">
        <f>IF(M25&gt;0,VLOOKUP(M25,'[1]19'!$A$8:$BD$249,55,0),0)</f>
        <v>#N/A</v>
      </c>
      <c r="N45" s="20" t="e">
        <f>IF(N25&gt;0,VLOOKUP(N25,'[1]19'!$A$8:$BD$249,55,0),0)</f>
        <v>#N/A</v>
      </c>
      <c r="O45" s="20" t="e">
        <f>IF(O25&gt;0,VLOOKUP(O25,'[1]19'!$A$8:$BD$249,55,0),0)</f>
        <v>#N/A</v>
      </c>
      <c r="P45" s="20" t="e">
        <f>IF(P25&gt;0,VLOOKUP(P25,'[1]19'!$A$8:$BD$249,55,0),0)</f>
        <v>#N/A</v>
      </c>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row>
    <row r="46" spans="1:45" s="30" customFormat="1" ht="20" thickBot="1" x14ac:dyDescent="0.45">
      <c r="A46" s="29"/>
      <c r="B46" s="49"/>
      <c r="C46" s="17"/>
      <c r="D46" s="18"/>
      <c r="E46" s="19"/>
      <c r="F46" s="10"/>
      <c r="G46" s="20"/>
      <c r="H46" s="20"/>
      <c r="I46" s="20"/>
      <c r="J46" s="20"/>
      <c r="K46" s="20"/>
      <c r="L46" s="20" t="e">
        <f>IF(L26&gt;0,VLOOKUP(L26,'[1]19'!$A$8:$BD$249,55,0),0)</f>
        <v>#N/A</v>
      </c>
      <c r="M46" s="20" t="e">
        <f>IF(M26&gt;0,VLOOKUP(M26,'[1]19'!$A$8:$BD$249,55,0),0)</f>
        <v>#N/A</v>
      </c>
      <c r="N46" s="20" t="e">
        <f>IF(N26&gt;0,VLOOKUP(N26,'[1]19'!$A$8:$BD$249,55,0),0)</f>
        <v>#N/A</v>
      </c>
      <c r="O46" s="20" t="e">
        <f>IF(O26&gt;0,VLOOKUP(O26,'[1]19'!$A$8:$BD$249,55,0),0)</f>
        <v>#N/A</v>
      </c>
      <c r="P46" s="20" t="e">
        <f>IF(P26&gt;0,VLOOKUP(P26,'[1]19'!$A$8:$BD$249,55,0),0)</f>
        <v>#N/A</v>
      </c>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row>
  </sheetData>
  <mergeCells count="11">
    <mergeCell ref="B29:B35"/>
    <mergeCell ref="G35:K35"/>
    <mergeCell ref="B37:B40"/>
    <mergeCell ref="G40:K40"/>
    <mergeCell ref="B41:B43"/>
    <mergeCell ref="B7:B18"/>
    <mergeCell ref="G18:K18"/>
    <mergeCell ref="B19:B28"/>
    <mergeCell ref="B1:B3"/>
    <mergeCell ref="C1:C3"/>
    <mergeCell ref="G1:P5"/>
  </mergeCells>
  <conditionalFormatting sqref="G10:K14">
    <cfRule type="containsBlanks" dxfId="5" priority="1" stopIfTrue="1">
      <formula>LEN(TRIM(G10))=0</formula>
    </cfRule>
    <cfRule type="cellIs" dxfId="4" priority="2" stopIfTrue="1" operator="lessThanOrEqual">
      <formula>3</formula>
    </cfRule>
    <cfRule type="cellIs" dxfId="3" priority="3" operator="greaterThan">
      <formula>3</formula>
    </cfRule>
  </conditionalFormatting>
  <conditionalFormatting sqref="L8:P8">
    <cfRule type="containsBlanks" dxfId="2" priority="7" stopIfTrue="1">
      <formula>LEN(TRIM(L8))=0</formula>
    </cfRule>
    <cfRule type="cellIs" dxfId="1" priority="8" stopIfTrue="1" operator="lessThanOrEqual">
      <formula>3</formula>
    </cfRule>
    <cfRule type="cellIs" dxfId="0" priority="9" operator="greaterThan">
      <formula>3</formula>
    </cfRule>
  </conditionalFormatting>
  <dataValidations count="1">
    <dataValidation type="list" allowBlank="1" showInputMessage="1" showErrorMessage="1" sqref="IR1 WVD983042 WLH983042 WBL983042 VRP983042 VHT983042 UXX983042 UOB983042 UEF983042 TUJ983042 TKN983042 TAR983042 SQV983042 SGZ983042 RXD983042 RNH983042 RDL983042 QTP983042 QJT983042 PZX983042 PQB983042 PGF983042 OWJ983042 OMN983042 OCR983042 NSV983042 NIZ983042 MZD983042 MPH983042 MFL983042 LVP983042 LLT983042 LBX983042 KSB983042 KIF983042 JYJ983042 JON983042 JER983042 IUV983042 IKZ983042 IBD983042 HRH983042 HHL983042 GXP983042 GNT983042 GDX983042 FUB983042 FKF983042 FAJ983042 EQN983042 EGR983042 DWV983042 DMZ983042 DDD983042 CTH983042 CJL983042 BZP983042 BPT983042 BFX983042 AWB983042 AMF983042 ACJ983042 SN983042 IR983042 WVD917506 WLH917506 WBL917506 VRP917506 VHT917506 UXX917506 UOB917506 UEF917506 TUJ917506 TKN917506 TAR917506 SQV917506 SGZ917506 RXD917506 RNH917506 RDL917506 QTP917506 QJT917506 PZX917506 PQB917506 PGF917506 OWJ917506 OMN917506 OCR917506 NSV917506 NIZ917506 MZD917506 MPH917506 MFL917506 LVP917506 LLT917506 LBX917506 KSB917506 KIF917506 JYJ917506 JON917506 JER917506 IUV917506 IKZ917506 IBD917506 HRH917506 HHL917506 GXP917506 GNT917506 GDX917506 FUB917506 FKF917506 FAJ917506 EQN917506 EGR917506 DWV917506 DMZ917506 DDD917506 CTH917506 CJL917506 BZP917506 BPT917506 BFX917506 AWB917506 AMF917506 ACJ917506 SN917506 IR917506 WVD851970 WLH851970 WBL851970 VRP851970 VHT851970 UXX851970 UOB851970 UEF851970 TUJ851970 TKN851970 TAR851970 SQV851970 SGZ851970 RXD851970 RNH851970 RDL851970 QTP851970 QJT851970 PZX851970 PQB851970 PGF851970 OWJ851970 OMN851970 OCR851970 NSV851970 NIZ851970 MZD851970 MPH851970 MFL851970 LVP851970 LLT851970 LBX851970 KSB851970 KIF851970 JYJ851970 JON851970 JER851970 IUV851970 IKZ851970 IBD851970 HRH851970 HHL851970 GXP851970 GNT851970 GDX851970 FUB851970 FKF851970 FAJ851970 EQN851970 EGR851970 DWV851970 DMZ851970 DDD851970 CTH851970 CJL851970 BZP851970 BPT851970 BFX851970 AWB851970 AMF851970 ACJ851970 SN851970 IR851970 WVD786434 WLH786434 WBL786434 VRP786434 VHT786434 UXX786434 UOB786434 UEF786434 TUJ786434 TKN786434 TAR786434 SQV786434 SGZ786434 RXD786434 RNH786434 RDL786434 QTP786434 QJT786434 PZX786434 PQB786434 PGF786434 OWJ786434 OMN786434 OCR786434 NSV786434 NIZ786434 MZD786434 MPH786434 MFL786434 LVP786434 LLT786434 LBX786434 KSB786434 KIF786434 JYJ786434 JON786434 JER786434 IUV786434 IKZ786434 IBD786434 HRH786434 HHL786434 GXP786434 GNT786434 GDX786434 FUB786434 FKF786434 FAJ786434 EQN786434 EGR786434 DWV786434 DMZ786434 DDD786434 CTH786434 CJL786434 BZP786434 BPT786434 BFX786434 AWB786434 AMF786434 ACJ786434 SN786434 IR786434 WVD720898 WLH720898 WBL720898 VRP720898 VHT720898 UXX720898 UOB720898 UEF720898 TUJ720898 TKN720898 TAR720898 SQV720898 SGZ720898 RXD720898 RNH720898 RDL720898 QTP720898 QJT720898 PZX720898 PQB720898 PGF720898 OWJ720898 OMN720898 OCR720898 NSV720898 NIZ720898 MZD720898 MPH720898 MFL720898 LVP720898 LLT720898 LBX720898 KSB720898 KIF720898 JYJ720898 JON720898 JER720898 IUV720898 IKZ720898 IBD720898 HRH720898 HHL720898 GXP720898 GNT720898 GDX720898 FUB720898 FKF720898 FAJ720898 EQN720898 EGR720898 DWV720898 DMZ720898 DDD720898 CTH720898 CJL720898 BZP720898 BPT720898 BFX720898 AWB720898 AMF720898 ACJ720898 SN720898 IR720898 WVD655362 WLH655362 WBL655362 VRP655362 VHT655362 UXX655362 UOB655362 UEF655362 TUJ655362 TKN655362 TAR655362 SQV655362 SGZ655362 RXD655362 RNH655362 RDL655362 QTP655362 QJT655362 PZX655362 PQB655362 PGF655362 OWJ655362 OMN655362 OCR655362 NSV655362 NIZ655362 MZD655362 MPH655362 MFL655362 LVP655362 LLT655362 LBX655362 KSB655362 KIF655362 JYJ655362 JON655362 JER655362 IUV655362 IKZ655362 IBD655362 HRH655362 HHL655362 GXP655362 GNT655362 GDX655362 FUB655362 FKF655362 FAJ655362 EQN655362 EGR655362 DWV655362 DMZ655362 DDD655362 CTH655362 CJL655362 BZP655362 BPT655362 BFX655362 AWB655362 AMF655362 ACJ655362 SN655362 IR655362 WVD589826 WLH589826 WBL589826 VRP589826 VHT589826 UXX589826 UOB589826 UEF589826 TUJ589826 TKN589826 TAR589826 SQV589826 SGZ589826 RXD589826 RNH589826 RDL589826 QTP589826 QJT589826 PZX589826 PQB589826 PGF589826 OWJ589826 OMN589826 OCR589826 NSV589826 NIZ589826 MZD589826 MPH589826 MFL589826 LVP589826 LLT589826 LBX589826 KSB589826 KIF589826 JYJ589826 JON589826 JER589826 IUV589826 IKZ589826 IBD589826 HRH589826 HHL589826 GXP589826 GNT589826 GDX589826 FUB589826 FKF589826 FAJ589826 EQN589826 EGR589826 DWV589826 DMZ589826 DDD589826 CTH589826 CJL589826 BZP589826 BPT589826 BFX589826 AWB589826 AMF589826 ACJ589826 SN589826 IR589826 WVD524290 WLH524290 WBL524290 VRP524290 VHT524290 UXX524290 UOB524290 UEF524290 TUJ524290 TKN524290 TAR524290 SQV524290 SGZ524290 RXD524290 RNH524290 RDL524290 QTP524290 QJT524290 PZX524290 PQB524290 PGF524290 OWJ524290 OMN524290 OCR524290 NSV524290 NIZ524290 MZD524290 MPH524290 MFL524290 LVP524290 LLT524290 LBX524290 KSB524290 KIF524290 JYJ524290 JON524290 JER524290 IUV524290 IKZ524290 IBD524290 HRH524290 HHL524290 GXP524290 GNT524290 GDX524290 FUB524290 FKF524290 FAJ524290 EQN524290 EGR524290 DWV524290 DMZ524290 DDD524290 CTH524290 CJL524290 BZP524290 BPT524290 BFX524290 AWB524290 AMF524290 ACJ524290 SN524290 IR524290 WVD458754 WLH458754 WBL458754 VRP458754 VHT458754 UXX458754 UOB458754 UEF458754 TUJ458754 TKN458754 TAR458754 SQV458754 SGZ458754 RXD458754 RNH458754 RDL458754 QTP458754 QJT458754 PZX458754 PQB458754 PGF458754 OWJ458754 OMN458754 OCR458754 NSV458754 NIZ458754 MZD458754 MPH458754 MFL458754 LVP458754 LLT458754 LBX458754 KSB458754 KIF458754 JYJ458754 JON458754 JER458754 IUV458754 IKZ458754 IBD458754 HRH458754 HHL458754 GXP458754 GNT458754 GDX458754 FUB458754 FKF458754 FAJ458754 EQN458754 EGR458754 DWV458754 DMZ458754 DDD458754 CTH458754 CJL458754 BZP458754 BPT458754 BFX458754 AWB458754 AMF458754 ACJ458754 SN458754 IR458754 WVD393218 WLH393218 WBL393218 VRP393218 VHT393218 UXX393218 UOB393218 UEF393218 TUJ393218 TKN393218 TAR393218 SQV393218 SGZ393218 RXD393218 RNH393218 RDL393218 QTP393218 QJT393218 PZX393218 PQB393218 PGF393218 OWJ393218 OMN393218 OCR393218 NSV393218 NIZ393218 MZD393218 MPH393218 MFL393218 LVP393218 LLT393218 LBX393218 KSB393218 KIF393218 JYJ393218 JON393218 JER393218 IUV393218 IKZ393218 IBD393218 HRH393218 HHL393218 GXP393218 GNT393218 GDX393218 FUB393218 FKF393218 FAJ393218 EQN393218 EGR393218 DWV393218 DMZ393218 DDD393218 CTH393218 CJL393218 BZP393218 BPT393218 BFX393218 AWB393218 AMF393218 ACJ393218 SN393218 IR393218 WVD327682 WLH327682 WBL327682 VRP327682 VHT327682 UXX327682 UOB327682 UEF327682 TUJ327682 TKN327682 TAR327682 SQV327682 SGZ327682 RXD327682 RNH327682 RDL327682 QTP327682 QJT327682 PZX327682 PQB327682 PGF327682 OWJ327682 OMN327682 OCR327682 NSV327682 NIZ327682 MZD327682 MPH327682 MFL327682 LVP327682 LLT327682 LBX327682 KSB327682 KIF327682 JYJ327682 JON327682 JER327682 IUV327682 IKZ327682 IBD327682 HRH327682 HHL327682 GXP327682 GNT327682 GDX327682 FUB327682 FKF327682 FAJ327682 EQN327682 EGR327682 DWV327682 DMZ327682 DDD327682 CTH327682 CJL327682 BZP327682 BPT327682 BFX327682 AWB327682 AMF327682 ACJ327682 SN327682 IR327682 WVD262146 WLH262146 WBL262146 VRP262146 VHT262146 UXX262146 UOB262146 UEF262146 TUJ262146 TKN262146 TAR262146 SQV262146 SGZ262146 RXD262146 RNH262146 RDL262146 QTP262146 QJT262146 PZX262146 PQB262146 PGF262146 OWJ262146 OMN262146 OCR262146 NSV262146 NIZ262146 MZD262146 MPH262146 MFL262146 LVP262146 LLT262146 LBX262146 KSB262146 KIF262146 JYJ262146 JON262146 JER262146 IUV262146 IKZ262146 IBD262146 HRH262146 HHL262146 GXP262146 GNT262146 GDX262146 FUB262146 FKF262146 FAJ262146 EQN262146 EGR262146 DWV262146 DMZ262146 DDD262146 CTH262146 CJL262146 BZP262146 BPT262146 BFX262146 AWB262146 AMF262146 ACJ262146 SN262146 IR262146 WVD196610 WLH196610 WBL196610 VRP196610 VHT196610 UXX196610 UOB196610 UEF196610 TUJ196610 TKN196610 TAR196610 SQV196610 SGZ196610 RXD196610 RNH196610 RDL196610 QTP196610 QJT196610 PZX196610 PQB196610 PGF196610 OWJ196610 OMN196610 OCR196610 NSV196610 NIZ196610 MZD196610 MPH196610 MFL196610 LVP196610 LLT196610 LBX196610 KSB196610 KIF196610 JYJ196610 JON196610 JER196610 IUV196610 IKZ196610 IBD196610 HRH196610 HHL196610 GXP196610 GNT196610 GDX196610 FUB196610 FKF196610 FAJ196610 EQN196610 EGR196610 DWV196610 DMZ196610 DDD196610 CTH196610 CJL196610 BZP196610 BPT196610 BFX196610 AWB196610 AMF196610 ACJ196610 SN196610 IR196610 WVD131074 WLH131074 WBL131074 VRP131074 VHT131074 UXX131074 UOB131074 UEF131074 TUJ131074 TKN131074 TAR131074 SQV131074 SGZ131074 RXD131074 RNH131074 RDL131074 QTP131074 QJT131074 PZX131074 PQB131074 PGF131074 OWJ131074 OMN131074 OCR131074 NSV131074 NIZ131074 MZD131074 MPH131074 MFL131074 LVP131074 LLT131074 LBX131074 KSB131074 KIF131074 JYJ131074 JON131074 JER131074 IUV131074 IKZ131074 IBD131074 HRH131074 HHL131074 GXP131074 GNT131074 GDX131074 FUB131074 FKF131074 FAJ131074 EQN131074 EGR131074 DWV131074 DMZ131074 DDD131074 CTH131074 CJL131074 BZP131074 BPT131074 BFX131074 AWB131074 AMF131074 ACJ131074 SN131074 IR131074 WVD65538 WLH65538 WBL65538 VRP65538 VHT65538 UXX65538 UOB65538 UEF65538 TUJ65538 TKN65538 TAR65538 SQV65538 SGZ65538 RXD65538 RNH65538 RDL65538 QTP65538 QJT65538 PZX65538 PQB65538 PGF65538 OWJ65538 OMN65538 OCR65538 NSV65538 NIZ65538 MZD65538 MPH65538 MFL65538 LVP65538 LLT65538 LBX65538 KSB65538 KIF65538 JYJ65538 JON65538 JER65538 IUV65538 IKZ65538 IBD65538 HRH65538 HHL65538 GXP65538 GNT65538 GDX65538 FUB65538 FKF65538 FAJ65538 EQN65538 EGR65538 DWV65538 DMZ65538 DDD65538 CTH65538 CJL65538 BZP65538 BPT65538 BFX65538 AWB65538 AMF65538 ACJ65538 SN65538 IR65538 WVD1 WLH1 WBL1 VRP1 VHT1 UXX1 UOB1 UEF1 TUJ1 TKN1 TAR1 SQV1 SGZ1 RXD1 RNH1 RDL1 QTP1 QJT1 PZX1 PQB1 PGF1 OWJ1 OMN1 OCR1 NSV1 NIZ1 MZD1 MPH1 MFL1 LVP1 LLT1 LBX1 KSB1 KIF1 JYJ1 JON1 JER1 IUV1 IKZ1 IBD1 HRH1 HHL1 GXP1 GNT1 GDX1 FUB1 FKF1 FAJ1 EQN1 EGR1 DWV1 DMZ1 DDD1 CTH1 CJL1 BZP1 BPT1 BFX1 AWB1 AMF1 ACJ1 SN1" xr:uid="{CF48779E-6E16-DE44-9C58-6774D00CF92E}">
      <formula1>$G$6:$P$6</formula1>
    </dataValidation>
  </dataValidations>
  <hyperlinks>
    <hyperlink ref="C28" location="FACTURACION!A1" display="FACTURACION" xr:uid="{73695739-1D77-314A-9917-E77C8CCF1465}"/>
    <hyperlink ref="C35" location="CARTERA!A1" display="CARTERA" xr:uid="{887627BD-9CF6-A84A-87EA-BB73C3E1A6EE}"/>
    <hyperlink ref="C40" location="'PASIVO - BALANCE- ESTADO R'!A1" display="BALANCE" xr:uid="{9A510D79-03DE-3245-BA5B-7E61CF24B0D5}"/>
    <hyperlink ref="C36" location="'PASIVO - BALANCE- ESTADO R'!A1" display="PASIVO " xr:uid="{7EABF1C5-8C47-6D45-9753-42E7C398A74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BABEE-6630-6449-90DD-BD592BA76FCE}">
  <dimension ref="A1"/>
  <sheetViews>
    <sheetView showGridLines="0" topLeftCell="A4" zoomScale="140" workbookViewId="0">
      <selection activeCell="N65" sqref="N65"/>
    </sheetView>
  </sheetViews>
  <sheetFormatPr baseColWidth="10" defaultRowHeight="16" x14ac:dyDescent="0.2"/>
  <cols>
    <col min="1" max="16384" width="10.83203125" style="69"/>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8296B-F817-1B46-9B99-601E77967959}">
  <dimension ref="A1"/>
  <sheetViews>
    <sheetView workbookViewId="0">
      <selection activeCell="P21" sqref="P21"/>
    </sheetView>
  </sheetViews>
  <sheetFormatPr baseColWidth="10" defaultRowHeight="16" x14ac:dyDescent="0.2"/>
  <cols>
    <col min="1" max="16384" width="10.83203125" style="69"/>
  </cols>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74969-1664-D24C-B7A0-E7B0484D1F13}">
  <dimension ref="A1:T45"/>
  <sheetViews>
    <sheetView showGridLines="0" zoomScale="150" workbookViewId="0">
      <selection activeCell="P21" sqref="P21"/>
    </sheetView>
  </sheetViews>
  <sheetFormatPr baseColWidth="10" defaultRowHeight="16" x14ac:dyDescent="0.2"/>
  <sheetData>
    <row r="1" spans="1:20" x14ac:dyDescent="0.2">
      <c r="A1" s="101"/>
      <c r="B1" s="101"/>
      <c r="C1" s="101"/>
      <c r="D1" s="101"/>
      <c r="E1" s="101"/>
      <c r="F1" s="101"/>
      <c r="G1" s="101"/>
      <c r="H1" s="101"/>
      <c r="I1" s="101"/>
      <c r="J1" s="101"/>
      <c r="K1" s="101"/>
      <c r="L1" s="101"/>
      <c r="M1" s="101"/>
      <c r="N1" s="101"/>
      <c r="O1" s="101"/>
      <c r="P1" s="101"/>
      <c r="Q1" s="101"/>
      <c r="R1" s="101"/>
      <c r="S1" s="101"/>
      <c r="T1" s="101"/>
    </row>
    <row r="2" spans="1:20" x14ac:dyDescent="0.2">
      <c r="A2" s="101"/>
      <c r="B2" s="101"/>
      <c r="C2" s="101"/>
      <c r="D2" s="101"/>
      <c r="E2" s="101"/>
      <c r="F2" s="101"/>
      <c r="G2" s="101"/>
      <c r="H2" s="101"/>
      <c r="I2" s="101"/>
      <c r="J2" s="101"/>
      <c r="K2" s="101"/>
      <c r="L2" s="101"/>
      <c r="M2" s="101"/>
      <c r="N2" s="101"/>
      <c r="O2" s="101"/>
      <c r="P2" s="101"/>
      <c r="Q2" s="101"/>
      <c r="R2" s="101"/>
      <c r="S2" s="101"/>
      <c r="T2" s="101"/>
    </row>
    <row r="3" spans="1:20" x14ac:dyDescent="0.2">
      <c r="A3" s="101"/>
      <c r="B3" s="101"/>
      <c r="C3" s="101"/>
      <c r="D3" s="101"/>
      <c r="E3" s="101"/>
      <c r="F3" s="101"/>
      <c r="G3" s="101"/>
      <c r="H3" s="101"/>
      <c r="I3" s="101"/>
      <c r="J3" s="101"/>
      <c r="K3" s="101"/>
      <c r="L3" s="101"/>
      <c r="M3" s="101"/>
      <c r="N3" s="101"/>
      <c r="O3" s="101"/>
      <c r="P3" s="101"/>
      <c r="Q3" s="101"/>
      <c r="R3" s="101"/>
      <c r="S3" s="101"/>
      <c r="T3" s="101"/>
    </row>
    <row r="4" spans="1:20" x14ac:dyDescent="0.2">
      <c r="A4" s="101"/>
      <c r="B4" s="101"/>
      <c r="C4" s="101"/>
      <c r="D4" s="101"/>
      <c r="E4" s="101"/>
      <c r="F4" s="101"/>
      <c r="G4" s="101"/>
      <c r="H4" s="101"/>
      <c r="I4" s="101"/>
      <c r="J4" s="101"/>
      <c r="K4" s="101"/>
      <c r="L4" s="101"/>
      <c r="M4" s="101"/>
      <c r="N4" s="101"/>
      <c r="O4" s="101"/>
      <c r="P4" s="101"/>
      <c r="Q4" s="101"/>
      <c r="R4" s="101"/>
      <c r="S4" s="101"/>
      <c r="T4" s="101"/>
    </row>
    <row r="5" spans="1:20" x14ac:dyDescent="0.2">
      <c r="A5" s="101"/>
      <c r="B5" s="101"/>
      <c r="C5" s="101"/>
      <c r="D5" s="101"/>
      <c r="E5" s="101"/>
      <c r="F5" s="101"/>
      <c r="G5" s="101"/>
      <c r="H5" s="101"/>
      <c r="I5" s="101"/>
      <c r="J5" s="101"/>
      <c r="K5" s="101"/>
      <c r="L5" s="101"/>
      <c r="M5" s="101"/>
      <c r="N5" s="101"/>
      <c r="O5" s="101"/>
      <c r="P5" s="101"/>
      <c r="Q5" s="101"/>
      <c r="R5" s="101"/>
      <c r="S5" s="101"/>
      <c r="T5" s="101"/>
    </row>
    <row r="6" spans="1:20" x14ac:dyDescent="0.2">
      <c r="A6" s="101"/>
      <c r="B6" s="101"/>
      <c r="C6" s="101"/>
      <c r="D6" s="101"/>
      <c r="E6" s="101"/>
      <c r="F6" s="101"/>
      <c r="G6" s="101"/>
      <c r="H6" s="101"/>
      <c r="I6" s="101"/>
      <c r="J6" s="101"/>
      <c r="K6" s="101"/>
      <c r="L6" s="101"/>
      <c r="M6" s="101"/>
      <c r="N6" s="101"/>
      <c r="O6" s="101"/>
      <c r="P6" s="101"/>
      <c r="Q6" s="101"/>
      <c r="R6" s="101"/>
      <c r="S6" s="101"/>
      <c r="T6" s="101"/>
    </row>
    <row r="7" spans="1:20" x14ac:dyDescent="0.2">
      <c r="A7" s="101"/>
      <c r="B7" s="101"/>
      <c r="C7" s="101"/>
      <c r="D7" s="101"/>
      <c r="E7" s="101"/>
      <c r="F7" s="101"/>
      <c r="G7" s="101"/>
      <c r="H7" s="101"/>
      <c r="I7" s="101"/>
      <c r="J7" s="101"/>
      <c r="K7" s="101"/>
      <c r="L7" s="101"/>
      <c r="M7" s="101"/>
      <c r="N7" s="101"/>
      <c r="O7" s="101"/>
      <c r="P7" s="101"/>
      <c r="Q7" s="101"/>
      <c r="R7" s="101"/>
      <c r="S7" s="101"/>
      <c r="T7" s="101"/>
    </row>
    <row r="8" spans="1:20" x14ac:dyDescent="0.2">
      <c r="A8" s="101"/>
      <c r="B8" s="101"/>
      <c r="C8" s="101"/>
      <c r="D8" s="101"/>
      <c r="E8" s="101"/>
      <c r="F8" s="101"/>
      <c r="G8" s="101"/>
      <c r="H8" s="101"/>
      <c r="I8" s="101"/>
      <c r="J8" s="101"/>
      <c r="K8" s="101"/>
      <c r="L8" s="101"/>
      <c r="M8" s="101"/>
      <c r="N8" s="101"/>
      <c r="O8" s="101"/>
      <c r="P8" s="101"/>
      <c r="Q8" s="101"/>
      <c r="R8" s="101"/>
      <c r="S8" s="101"/>
      <c r="T8" s="101"/>
    </row>
    <row r="9" spans="1:20" x14ac:dyDescent="0.2">
      <c r="A9" s="101"/>
      <c r="B9" s="101"/>
      <c r="C9" s="101"/>
      <c r="D9" s="101"/>
      <c r="E9" s="101"/>
      <c r="F9" s="101"/>
      <c r="G9" s="101"/>
      <c r="H9" s="101"/>
      <c r="I9" s="101"/>
      <c r="J9" s="101"/>
      <c r="K9" s="101"/>
      <c r="L9" s="101"/>
      <c r="M9" s="101"/>
      <c r="N9" s="101"/>
      <c r="O9" s="101"/>
      <c r="P9" s="101"/>
      <c r="Q9" s="101"/>
      <c r="R9" s="101"/>
      <c r="S9" s="101"/>
      <c r="T9" s="101"/>
    </row>
    <row r="10" spans="1:20" x14ac:dyDescent="0.2">
      <c r="A10" s="101"/>
      <c r="B10" s="101"/>
      <c r="C10" s="101"/>
      <c r="D10" s="101"/>
      <c r="E10" s="101"/>
      <c r="F10" s="101"/>
      <c r="G10" s="101"/>
      <c r="H10" s="101"/>
      <c r="I10" s="101"/>
      <c r="J10" s="101"/>
      <c r="K10" s="101"/>
      <c r="L10" s="101"/>
      <c r="M10" s="101"/>
      <c r="N10" s="101"/>
      <c r="O10" s="101"/>
      <c r="P10" s="101"/>
      <c r="Q10" s="101"/>
      <c r="R10" s="101"/>
      <c r="S10" s="101"/>
      <c r="T10" s="101"/>
    </row>
    <row r="11" spans="1:20" x14ac:dyDescent="0.2">
      <c r="A11" s="101"/>
      <c r="B11" s="101"/>
      <c r="C11" s="101"/>
      <c r="D11" s="101"/>
      <c r="E11" s="101"/>
      <c r="F11" s="101"/>
      <c r="G11" s="101"/>
      <c r="H11" s="101"/>
      <c r="I11" s="101"/>
      <c r="J11" s="101"/>
      <c r="K11" s="101"/>
      <c r="L11" s="101"/>
      <c r="M11" s="101"/>
      <c r="N11" s="101"/>
      <c r="O11" s="101"/>
      <c r="P11" s="101"/>
      <c r="Q11" s="101"/>
      <c r="R11" s="101"/>
      <c r="S11" s="101"/>
      <c r="T11" s="101"/>
    </row>
    <row r="12" spans="1:20" x14ac:dyDescent="0.2">
      <c r="A12" s="101"/>
      <c r="B12" s="101"/>
      <c r="C12" s="101"/>
      <c r="D12" s="101"/>
      <c r="E12" s="101"/>
      <c r="F12" s="101"/>
      <c r="G12" s="101"/>
      <c r="H12" s="101"/>
      <c r="I12" s="101"/>
      <c r="J12" s="101"/>
      <c r="K12" s="101"/>
      <c r="L12" s="101"/>
      <c r="M12" s="101"/>
      <c r="N12" s="101"/>
      <c r="O12" s="101"/>
      <c r="P12" s="101"/>
      <c r="Q12" s="101"/>
      <c r="R12" s="101"/>
      <c r="S12" s="101"/>
      <c r="T12" s="101"/>
    </row>
    <row r="13" spans="1:20" x14ac:dyDescent="0.2">
      <c r="A13" s="101"/>
      <c r="B13" s="101"/>
      <c r="C13" s="101"/>
      <c r="D13" s="101"/>
      <c r="E13" s="101"/>
      <c r="F13" s="101"/>
      <c r="G13" s="101"/>
      <c r="H13" s="101"/>
      <c r="I13" s="101"/>
      <c r="J13" s="101"/>
      <c r="K13" s="101"/>
      <c r="L13" s="101"/>
      <c r="M13" s="101"/>
      <c r="N13" s="101"/>
      <c r="O13" s="101"/>
      <c r="P13" s="101"/>
      <c r="Q13" s="101"/>
      <c r="R13" s="101"/>
      <c r="S13" s="101"/>
      <c r="T13" s="101"/>
    </row>
    <row r="14" spans="1:20" x14ac:dyDescent="0.2">
      <c r="A14" s="101"/>
      <c r="B14" s="101"/>
      <c r="C14" s="101"/>
      <c r="D14" s="101"/>
      <c r="E14" s="101"/>
      <c r="F14" s="101"/>
      <c r="G14" s="101"/>
      <c r="H14" s="101"/>
      <c r="I14" s="101"/>
      <c r="J14" s="101"/>
      <c r="K14" s="101"/>
      <c r="L14" s="101"/>
      <c r="M14" s="101"/>
      <c r="N14" s="101"/>
      <c r="O14" s="101"/>
      <c r="P14" s="101"/>
      <c r="Q14" s="101"/>
      <c r="R14" s="101"/>
      <c r="S14" s="101"/>
      <c r="T14" s="101"/>
    </row>
    <row r="15" spans="1:20" x14ac:dyDescent="0.2">
      <c r="A15" s="101"/>
      <c r="B15" s="101"/>
      <c r="C15" s="101"/>
      <c r="D15" s="101"/>
      <c r="E15" s="101"/>
      <c r="F15" s="101"/>
      <c r="G15" s="101"/>
      <c r="H15" s="101"/>
      <c r="I15" s="101"/>
      <c r="J15" s="101"/>
      <c r="K15" s="101"/>
      <c r="L15" s="101"/>
      <c r="M15" s="101"/>
      <c r="N15" s="101"/>
      <c r="O15" s="101"/>
      <c r="P15" s="101"/>
      <c r="Q15" s="101"/>
      <c r="R15" s="101"/>
      <c r="S15" s="101"/>
      <c r="T15" s="101"/>
    </row>
    <row r="16" spans="1:20" x14ac:dyDescent="0.2">
      <c r="A16" s="101"/>
      <c r="B16" s="101"/>
      <c r="C16" s="101"/>
      <c r="D16" s="101"/>
      <c r="E16" s="101"/>
      <c r="F16" s="101"/>
      <c r="G16" s="101"/>
      <c r="H16" s="101"/>
      <c r="I16" s="101"/>
      <c r="J16" s="101"/>
      <c r="K16" s="101"/>
      <c r="L16" s="101"/>
      <c r="M16" s="101"/>
      <c r="N16" s="101"/>
      <c r="O16" s="101"/>
      <c r="P16" s="101"/>
      <c r="Q16" s="101"/>
      <c r="R16" s="101"/>
      <c r="S16" s="101"/>
      <c r="T16" s="101"/>
    </row>
    <row r="17" spans="1:20" x14ac:dyDescent="0.2">
      <c r="A17" s="101"/>
      <c r="B17" s="101"/>
      <c r="C17" s="101"/>
      <c r="D17" s="101"/>
      <c r="E17" s="101"/>
      <c r="F17" s="101"/>
      <c r="G17" s="101"/>
      <c r="H17" s="101"/>
      <c r="I17" s="101"/>
      <c r="J17" s="101"/>
      <c r="K17" s="101"/>
      <c r="L17" s="101"/>
      <c r="M17" s="101"/>
      <c r="N17" s="101"/>
      <c r="O17" s="101"/>
      <c r="P17" s="101"/>
      <c r="Q17" s="101"/>
      <c r="R17" s="101"/>
      <c r="S17" s="101"/>
      <c r="T17" s="101"/>
    </row>
    <row r="18" spans="1:20" x14ac:dyDescent="0.2">
      <c r="A18" s="101"/>
      <c r="B18" s="101"/>
      <c r="C18" s="101"/>
      <c r="D18" s="101"/>
      <c r="E18" s="101"/>
      <c r="F18" s="101"/>
      <c r="G18" s="101"/>
      <c r="H18" s="101"/>
      <c r="I18" s="101"/>
      <c r="J18" s="101"/>
      <c r="K18" s="101"/>
      <c r="L18" s="101"/>
      <c r="M18" s="101"/>
      <c r="N18" s="101"/>
      <c r="O18" s="101"/>
      <c r="P18" s="101"/>
      <c r="Q18" s="101"/>
      <c r="R18" s="101"/>
      <c r="S18" s="101"/>
      <c r="T18" s="101"/>
    </row>
    <row r="19" spans="1:20" x14ac:dyDescent="0.2">
      <c r="A19" s="101"/>
      <c r="B19" s="101"/>
      <c r="C19" s="101"/>
      <c r="D19" s="101"/>
      <c r="E19" s="101"/>
      <c r="F19" s="101"/>
      <c r="G19" s="101"/>
      <c r="H19" s="101"/>
      <c r="I19" s="101"/>
      <c r="J19" s="101"/>
      <c r="K19" s="101"/>
      <c r="L19" s="101"/>
      <c r="M19" s="101"/>
      <c r="N19" s="101"/>
      <c r="O19" s="101"/>
      <c r="P19" s="101"/>
      <c r="Q19" s="101"/>
      <c r="R19" s="101"/>
      <c r="S19" s="101"/>
      <c r="T19" s="101"/>
    </row>
    <row r="20" spans="1:20" x14ac:dyDescent="0.2">
      <c r="A20" s="101"/>
      <c r="B20" s="101"/>
      <c r="C20" s="101"/>
      <c r="D20" s="101"/>
      <c r="E20" s="101"/>
      <c r="F20" s="101"/>
      <c r="G20" s="101"/>
      <c r="H20" s="101"/>
      <c r="I20" s="101"/>
      <c r="J20" s="101"/>
      <c r="K20" s="101"/>
      <c r="L20" s="101"/>
      <c r="M20" s="101"/>
      <c r="N20" s="101"/>
      <c r="O20" s="101"/>
      <c r="P20" s="101"/>
      <c r="Q20" s="101"/>
      <c r="R20" s="101"/>
      <c r="S20" s="101"/>
      <c r="T20" s="101"/>
    </row>
    <row r="21" spans="1:20" x14ac:dyDescent="0.2">
      <c r="A21" s="101"/>
      <c r="B21" s="101"/>
      <c r="C21" s="101"/>
      <c r="D21" s="101"/>
      <c r="E21" s="101"/>
      <c r="F21" s="101"/>
      <c r="G21" s="101"/>
      <c r="H21" s="101"/>
      <c r="I21" s="101"/>
      <c r="J21" s="101"/>
      <c r="K21" s="101"/>
      <c r="L21" s="101"/>
      <c r="M21" s="101"/>
      <c r="N21" s="101"/>
      <c r="O21" s="101"/>
      <c r="P21" s="101"/>
      <c r="Q21" s="101"/>
      <c r="R21" s="101"/>
      <c r="S21" s="101"/>
      <c r="T21" s="101"/>
    </row>
    <row r="22" spans="1:20" x14ac:dyDescent="0.2">
      <c r="A22" s="101"/>
      <c r="B22" s="101"/>
      <c r="C22" s="101"/>
      <c r="D22" s="101"/>
      <c r="E22" s="101"/>
      <c r="F22" s="101"/>
      <c r="G22" s="101"/>
      <c r="H22" s="101"/>
      <c r="I22" s="101"/>
      <c r="J22" s="101"/>
      <c r="K22" s="101"/>
      <c r="L22" s="101"/>
      <c r="M22" s="101"/>
      <c r="N22" s="101"/>
      <c r="O22" s="101"/>
      <c r="P22" s="101"/>
      <c r="Q22" s="101"/>
      <c r="R22" s="101"/>
      <c r="S22" s="101"/>
      <c r="T22" s="101"/>
    </row>
    <row r="23" spans="1:20" x14ac:dyDescent="0.2">
      <c r="A23" s="101"/>
      <c r="B23" s="101"/>
      <c r="C23" s="101"/>
      <c r="D23" s="101"/>
      <c r="E23" s="101"/>
      <c r="F23" s="101"/>
      <c r="G23" s="101"/>
      <c r="H23" s="101"/>
      <c r="I23" s="101"/>
      <c r="J23" s="101"/>
      <c r="K23" s="101"/>
      <c r="L23" s="101"/>
      <c r="M23" s="101"/>
      <c r="N23" s="101"/>
      <c r="O23" s="101"/>
      <c r="P23" s="101"/>
      <c r="Q23" s="101"/>
      <c r="R23" s="101"/>
      <c r="S23" s="101"/>
      <c r="T23" s="101"/>
    </row>
    <row r="24" spans="1:20" x14ac:dyDescent="0.2">
      <c r="A24" s="101"/>
      <c r="B24" s="101"/>
      <c r="C24" s="101"/>
      <c r="D24" s="101"/>
      <c r="E24" s="101"/>
      <c r="F24" s="101"/>
      <c r="G24" s="101"/>
      <c r="H24" s="101"/>
      <c r="I24" s="101"/>
      <c r="J24" s="101"/>
      <c r="K24" s="101"/>
      <c r="L24" s="101"/>
      <c r="M24" s="101"/>
      <c r="N24" s="101"/>
      <c r="O24" s="101"/>
      <c r="P24" s="101"/>
      <c r="Q24" s="101"/>
      <c r="R24" s="101"/>
      <c r="S24" s="101"/>
      <c r="T24" s="101"/>
    </row>
    <row r="25" spans="1:20" x14ac:dyDescent="0.2">
      <c r="A25" s="101"/>
      <c r="B25" s="101"/>
      <c r="C25" s="101"/>
      <c r="D25" s="101"/>
      <c r="E25" s="101"/>
      <c r="F25" s="101"/>
      <c r="G25" s="101"/>
      <c r="H25" s="101"/>
      <c r="I25" s="101"/>
      <c r="J25" s="101"/>
      <c r="K25" s="101"/>
      <c r="L25" s="101"/>
      <c r="M25" s="101"/>
      <c r="N25" s="101"/>
      <c r="O25" s="101"/>
      <c r="P25" s="101"/>
      <c r="Q25" s="101"/>
      <c r="R25" s="101"/>
      <c r="S25" s="101"/>
      <c r="T25" s="101"/>
    </row>
    <row r="26" spans="1:20" x14ac:dyDescent="0.2">
      <c r="A26" s="101"/>
      <c r="B26" s="101"/>
      <c r="C26" s="101"/>
      <c r="D26" s="101"/>
      <c r="E26" s="101"/>
      <c r="F26" s="101"/>
      <c r="G26" s="101"/>
      <c r="H26" s="101"/>
      <c r="I26" s="101"/>
      <c r="J26" s="101"/>
      <c r="K26" s="101"/>
      <c r="L26" s="101"/>
      <c r="M26" s="101"/>
      <c r="N26" s="101"/>
      <c r="O26" s="101"/>
      <c r="P26" s="101"/>
      <c r="Q26" s="101"/>
      <c r="R26" s="101"/>
      <c r="S26" s="101"/>
      <c r="T26" s="101"/>
    </row>
    <row r="27" spans="1:20" x14ac:dyDescent="0.2">
      <c r="A27" s="101"/>
      <c r="B27" s="101"/>
      <c r="C27" s="101"/>
      <c r="D27" s="101"/>
      <c r="E27" s="101"/>
      <c r="F27" s="101"/>
      <c r="G27" s="101"/>
      <c r="H27" s="101"/>
      <c r="I27" s="101"/>
      <c r="J27" s="101"/>
      <c r="K27" s="101"/>
      <c r="L27" s="101"/>
      <c r="M27" s="101"/>
      <c r="N27" s="101"/>
      <c r="O27" s="101"/>
      <c r="P27" s="101"/>
      <c r="Q27" s="101"/>
      <c r="R27" s="101"/>
      <c r="S27" s="101"/>
      <c r="T27" s="101"/>
    </row>
    <row r="28" spans="1:20" x14ac:dyDescent="0.2">
      <c r="A28" s="101"/>
      <c r="B28" s="101"/>
      <c r="C28" s="101"/>
      <c r="D28" s="101"/>
      <c r="E28" s="101"/>
      <c r="F28" s="101"/>
      <c r="G28" s="101"/>
      <c r="H28" s="101"/>
      <c r="I28" s="101"/>
      <c r="J28" s="101"/>
      <c r="K28" s="101"/>
      <c r="L28" s="101"/>
      <c r="M28" s="101"/>
      <c r="N28" s="101"/>
      <c r="O28" s="101"/>
      <c r="P28" s="101"/>
      <c r="Q28" s="101"/>
      <c r="R28" s="101"/>
      <c r="S28" s="101"/>
      <c r="T28" s="101"/>
    </row>
    <row r="29" spans="1:20" x14ac:dyDescent="0.2">
      <c r="A29" s="101"/>
      <c r="B29" s="101"/>
      <c r="C29" s="101"/>
      <c r="D29" s="101"/>
      <c r="E29" s="101"/>
      <c r="F29" s="101"/>
      <c r="G29" s="101"/>
      <c r="H29" s="101"/>
      <c r="I29" s="101"/>
      <c r="J29" s="101"/>
      <c r="K29" s="101"/>
      <c r="L29" s="101"/>
      <c r="M29" s="101"/>
      <c r="N29" s="101"/>
      <c r="O29" s="101"/>
      <c r="P29" s="101"/>
      <c r="Q29" s="101"/>
      <c r="R29" s="101"/>
      <c r="S29" s="101"/>
      <c r="T29" s="101"/>
    </row>
    <row r="30" spans="1:20" x14ac:dyDescent="0.2">
      <c r="A30" s="101"/>
      <c r="B30" s="101"/>
      <c r="C30" s="101"/>
      <c r="D30" s="101"/>
      <c r="E30" s="101"/>
      <c r="F30" s="101"/>
      <c r="G30" s="101"/>
      <c r="H30" s="101"/>
      <c r="I30" s="101"/>
      <c r="J30" s="101"/>
      <c r="K30" s="101"/>
      <c r="L30" s="101"/>
      <c r="M30" s="101"/>
      <c r="N30" s="101"/>
      <c r="O30" s="101"/>
      <c r="P30" s="101"/>
      <c r="Q30" s="101"/>
      <c r="R30" s="101"/>
      <c r="S30" s="101"/>
      <c r="T30" s="101"/>
    </row>
    <row r="31" spans="1:20" x14ac:dyDescent="0.2">
      <c r="A31" s="101"/>
      <c r="B31" s="101"/>
      <c r="C31" s="101"/>
      <c r="D31" s="101"/>
      <c r="E31" s="101"/>
      <c r="F31" s="101"/>
      <c r="G31" s="101"/>
      <c r="H31" s="101"/>
      <c r="I31" s="101"/>
      <c r="J31" s="101"/>
      <c r="K31" s="101"/>
      <c r="L31" s="101"/>
      <c r="M31" s="101"/>
      <c r="N31" s="101"/>
      <c r="O31" s="101"/>
      <c r="P31" s="101"/>
      <c r="Q31" s="101"/>
      <c r="R31" s="101"/>
      <c r="S31" s="101"/>
      <c r="T31" s="101"/>
    </row>
    <row r="32" spans="1:20" x14ac:dyDescent="0.2">
      <c r="A32" s="101"/>
      <c r="B32" s="101"/>
      <c r="C32" s="101"/>
      <c r="D32" s="101"/>
      <c r="E32" s="101"/>
      <c r="F32" s="101"/>
      <c r="G32" s="101"/>
      <c r="H32" s="101"/>
      <c r="I32" s="101"/>
      <c r="J32" s="101"/>
      <c r="K32" s="101"/>
      <c r="L32" s="101"/>
      <c r="M32" s="101"/>
      <c r="N32" s="101"/>
      <c r="O32" s="101"/>
      <c r="P32" s="101"/>
      <c r="Q32" s="101"/>
      <c r="R32" s="101"/>
      <c r="S32" s="101"/>
      <c r="T32" s="101"/>
    </row>
    <row r="33" spans="1:20" x14ac:dyDescent="0.2">
      <c r="A33" s="101"/>
      <c r="B33" s="101"/>
      <c r="C33" s="101"/>
      <c r="D33" s="101"/>
      <c r="E33" s="101"/>
      <c r="F33" s="101"/>
      <c r="G33" s="101"/>
      <c r="H33" s="101"/>
      <c r="I33" s="101"/>
      <c r="J33" s="101"/>
      <c r="K33" s="101"/>
      <c r="L33" s="101"/>
      <c r="M33" s="101"/>
      <c r="N33" s="101"/>
      <c r="O33" s="101"/>
      <c r="P33" s="101"/>
      <c r="Q33" s="101"/>
      <c r="R33" s="101"/>
      <c r="S33" s="101"/>
      <c r="T33" s="101"/>
    </row>
    <row r="34" spans="1:20" x14ac:dyDescent="0.2">
      <c r="A34" s="101"/>
      <c r="B34" s="101"/>
      <c r="C34" s="101"/>
      <c r="D34" s="101"/>
      <c r="E34" s="101"/>
      <c r="F34" s="101"/>
      <c r="G34" s="101"/>
      <c r="H34" s="101"/>
      <c r="I34" s="101"/>
      <c r="J34" s="101"/>
      <c r="K34" s="101"/>
      <c r="L34" s="101"/>
      <c r="M34" s="101"/>
      <c r="N34" s="101"/>
      <c r="O34" s="101"/>
      <c r="P34" s="101"/>
      <c r="Q34" s="101"/>
      <c r="R34" s="101"/>
      <c r="S34" s="101"/>
      <c r="T34" s="101"/>
    </row>
    <row r="35" spans="1:20" x14ac:dyDescent="0.2">
      <c r="A35" s="101"/>
      <c r="B35" s="101"/>
      <c r="C35" s="101"/>
      <c r="D35" s="101"/>
      <c r="E35" s="101"/>
      <c r="F35" s="101"/>
      <c r="G35" s="101"/>
      <c r="H35" s="101"/>
      <c r="I35" s="101"/>
      <c r="J35" s="101"/>
      <c r="K35" s="101"/>
      <c r="L35" s="101"/>
      <c r="M35" s="101"/>
      <c r="N35" s="101"/>
      <c r="O35" s="101"/>
      <c r="P35" s="101"/>
      <c r="Q35" s="101"/>
      <c r="R35" s="101"/>
      <c r="S35" s="101"/>
      <c r="T35" s="101"/>
    </row>
    <row r="36" spans="1:20" x14ac:dyDescent="0.2">
      <c r="A36" s="101"/>
      <c r="B36" s="101"/>
      <c r="C36" s="101"/>
      <c r="D36" s="101"/>
      <c r="E36" s="101"/>
      <c r="F36" s="101"/>
      <c r="G36" s="101"/>
      <c r="H36" s="101"/>
      <c r="I36" s="101"/>
      <c r="J36" s="101"/>
      <c r="K36" s="101"/>
      <c r="L36" s="101"/>
      <c r="M36" s="101"/>
      <c r="N36" s="101"/>
      <c r="O36" s="101"/>
      <c r="P36" s="101"/>
      <c r="Q36" s="101"/>
      <c r="R36" s="101"/>
      <c r="S36" s="101"/>
      <c r="T36" s="101"/>
    </row>
    <row r="37" spans="1:20" x14ac:dyDescent="0.2">
      <c r="A37" s="101"/>
      <c r="B37" s="101"/>
      <c r="C37" s="101"/>
      <c r="D37" s="101"/>
      <c r="E37" s="101"/>
      <c r="F37" s="101"/>
      <c r="G37" s="101"/>
      <c r="H37" s="101"/>
      <c r="I37" s="101"/>
      <c r="J37" s="101"/>
      <c r="K37" s="101"/>
      <c r="L37" s="101"/>
      <c r="M37" s="101"/>
      <c r="N37" s="101"/>
      <c r="O37" s="101"/>
      <c r="P37" s="101"/>
      <c r="Q37" s="101"/>
      <c r="R37" s="101"/>
      <c r="S37" s="101"/>
      <c r="T37" s="101"/>
    </row>
    <row r="38" spans="1:20" x14ac:dyDescent="0.2">
      <c r="A38" s="101"/>
      <c r="B38" s="101"/>
      <c r="C38" s="101"/>
      <c r="D38" s="101"/>
      <c r="E38" s="101"/>
      <c r="F38" s="101"/>
      <c r="G38" s="101"/>
      <c r="H38" s="101"/>
      <c r="I38" s="101"/>
      <c r="J38" s="101"/>
      <c r="K38" s="101"/>
      <c r="L38" s="101"/>
      <c r="M38" s="101"/>
      <c r="N38" s="101"/>
      <c r="O38" s="101"/>
      <c r="P38" s="101"/>
      <c r="Q38" s="101"/>
      <c r="R38" s="101"/>
      <c r="S38" s="101"/>
      <c r="T38" s="101"/>
    </row>
    <row r="39" spans="1:20" x14ac:dyDescent="0.2">
      <c r="A39" s="101"/>
      <c r="B39" s="101"/>
      <c r="C39" s="101"/>
      <c r="D39" s="101"/>
      <c r="E39" s="101"/>
      <c r="F39" s="101"/>
      <c r="G39" s="101"/>
      <c r="H39" s="101"/>
      <c r="I39" s="101"/>
      <c r="J39" s="101"/>
      <c r="K39" s="101"/>
      <c r="L39" s="101"/>
      <c r="M39" s="101"/>
      <c r="N39" s="101"/>
      <c r="O39" s="101"/>
      <c r="P39" s="101"/>
      <c r="Q39" s="101"/>
      <c r="R39" s="101"/>
      <c r="S39" s="101"/>
      <c r="T39" s="101"/>
    </row>
    <row r="40" spans="1:20" x14ac:dyDescent="0.2">
      <c r="A40" s="101"/>
      <c r="B40" s="101"/>
      <c r="C40" s="101"/>
      <c r="D40" s="101"/>
      <c r="E40" s="101"/>
      <c r="F40" s="101"/>
      <c r="G40" s="101"/>
      <c r="H40" s="101"/>
      <c r="I40" s="101"/>
      <c r="J40" s="101"/>
      <c r="K40" s="101"/>
      <c r="L40" s="101"/>
      <c r="M40" s="101"/>
      <c r="N40" s="101"/>
      <c r="O40" s="101"/>
      <c r="P40" s="101"/>
      <c r="Q40" s="101"/>
      <c r="R40" s="101"/>
      <c r="S40" s="101"/>
      <c r="T40" s="101"/>
    </row>
    <row r="41" spans="1:20" x14ac:dyDescent="0.2">
      <c r="A41" s="101"/>
      <c r="B41" s="101"/>
      <c r="C41" s="101"/>
      <c r="D41" s="101"/>
      <c r="E41" s="101"/>
      <c r="F41" s="101"/>
      <c r="G41" s="101"/>
      <c r="H41" s="101"/>
      <c r="I41" s="101"/>
      <c r="J41" s="101"/>
      <c r="K41" s="101"/>
      <c r="L41" s="101"/>
      <c r="M41" s="101"/>
      <c r="N41" s="101"/>
      <c r="O41" s="101"/>
      <c r="P41" s="101"/>
      <c r="Q41" s="101"/>
      <c r="R41" s="101"/>
      <c r="S41" s="101"/>
      <c r="T41" s="101"/>
    </row>
    <row r="42" spans="1:20" x14ac:dyDescent="0.2">
      <c r="A42" s="101"/>
      <c r="B42" s="101"/>
      <c r="C42" s="101"/>
      <c r="D42" s="101"/>
      <c r="E42" s="101"/>
      <c r="F42" s="101"/>
      <c r="G42" s="101"/>
      <c r="H42" s="101"/>
      <c r="I42" s="101"/>
      <c r="J42" s="101"/>
      <c r="K42" s="101"/>
      <c r="L42" s="101"/>
      <c r="M42" s="101"/>
      <c r="N42" s="101"/>
      <c r="O42" s="101"/>
      <c r="P42" s="101"/>
      <c r="Q42" s="101"/>
      <c r="R42" s="101"/>
      <c r="S42" s="101"/>
      <c r="T42" s="101"/>
    </row>
    <row r="43" spans="1:20" x14ac:dyDescent="0.2">
      <c r="A43" s="101"/>
      <c r="B43" s="101"/>
      <c r="C43" s="101"/>
      <c r="D43" s="101"/>
      <c r="E43" s="101"/>
      <c r="F43" s="101"/>
      <c r="G43" s="101"/>
      <c r="H43" s="101"/>
      <c r="I43" s="101"/>
      <c r="J43" s="101"/>
      <c r="K43" s="101"/>
      <c r="L43" s="101"/>
      <c r="M43" s="101"/>
      <c r="N43" s="101"/>
      <c r="O43" s="101"/>
      <c r="P43" s="101"/>
      <c r="Q43" s="101"/>
      <c r="R43" s="101"/>
      <c r="S43" s="101"/>
      <c r="T43" s="101"/>
    </row>
    <row r="44" spans="1:20" x14ac:dyDescent="0.2">
      <c r="A44" s="101"/>
      <c r="B44" s="101"/>
      <c r="C44" s="101"/>
      <c r="D44" s="101"/>
      <c r="E44" s="101"/>
      <c r="F44" s="101"/>
      <c r="G44" s="101"/>
      <c r="H44" s="101"/>
      <c r="I44" s="101"/>
      <c r="J44" s="101"/>
      <c r="K44" s="101"/>
      <c r="L44" s="101"/>
      <c r="M44" s="101"/>
      <c r="N44" s="101"/>
      <c r="O44" s="101"/>
      <c r="P44" s="101"/>
      <c r="Q44" s="101"/>
      <c r="R44" s="101"/>
      <c r="S44" s="101"/>
      <c r="T44" s="101"/>
    </row>
    <row r="45" spans="1:20" x14ac:dyDescent="0.2">
      <c r="A45" s="101"/>
      <c r="B45" s="101"/>
      <c r="C45" s="101"/>
      <c r="D45" s="101"/>
      <c r="E45" s="101"/>
      <c r="F45" s="101"/>
      <c r="G45" s="101"/>
      <c r="H45" s="101"/>
      <c r="I45" s="101"/>
      <c r="J45" s="101"/>
      <c r="K45" s="101"/>
      <c r="L45" s="101"/>
      <c r="M45" s="101"/>
      <c r="N45" s="101"/>
      <c r="O45" s="101"/>
      <c r="P45" s="101"/>
      <c r="Q45" s="101"/>
      <c r="R45" s="101"/>
      <c r="S45" s="101"/>
      <c r="T45" s="101"/>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39CF1-985B-9045-A754-AB4E6D479462}">
  <dimension ref="B1:R48"/>
  <sheetViews>
    <sheetView showGridLines="0" topLeftCell="B30" zoomScale="200" workbookViewId="0">
      <selection activeCell="P21" sqref="P21"/>
    </sheetView>
  </sheetViews>
  <sheetFormatPr baseColWidth="10" defaultRowHeight="16" x14ac:dyDescent="0.2"/>
  <cols>
    <col min="2" max="2" width="25" style="1" customWidth="1"/>
    <col min="3" max="3" width="13.1640625" bestFit="1" customWidth="1"/>
    <col min="4" max="4" width="11.83203125" bestFit="1" customWidth="1"/>
    <col min="5" max="5" width="16.5" customWidth="1"/>
    <col min="6" max="6" width="11.83203125" bestFit="1" customWidth="1"/>
    <col min="7" max="7" width="11" bestFit="1" customWidth="1"/>
    <col min="8" max="9" width="11.83203125" bestFit="1" customWidth="1"/>
    <col min="10" max="10" width="13.1640625" bestFit="1" customWidth="1"/>
  </cols>
  <sheetData>
    <row r="1" spans="2:10" x14ac:dyDescent="0.2">
      <c r="B1" s="2"/>
      <c r="C1" s="225" t="s">
        <v>17</v>
      </c>
      <c r="D1" s="225"/>
      <c r="E1" s="225"/>
      <c r="F1" s="225"/>
      <c r="G1" s="225"/>
      <c r="H1" s="225"/>
      <c r="I1" s="225"/>
      <c r="J1" s="225"/>
    </row>
    <row r="2" spans="2:10" x14ac:dyDescent="0.2">
      <c r="B2" s="3" t="s">
        <v>21</v>
      </c>
      <c r="C2" s="4" t="s">
        <v>0</v>
      </c>
      <c r="D2" s="4" t="s">
        <v>1</v>
      </c>
      <c r="E2" s="4" t="s">
        <v>2</v>
      </c>
      <c r="F2" s="4" t="s">
        <v>3</v>
      </c>
      <c r="G2" s="4" t="s">
        <v>4</v>
      </c>
      <c r="H2" s="4" t="s">
        <v>5</v>
      </c>
      <c r="I2" s="4" t="s">
        <v>6</v>
      </c>
      <c r="J2" s="4" t="s">
        <v>7</v>
      </c>
    </row>
    <row r="3" spans="2:10" x14ac:dyDescent="0.2">
      <c r="B3" s="70" t="s">
        <v>8</v>
      </c>
      <c r="C3" s="71"/>
      <c r="D3" s="71"/>
      <c r="E3" s="70"/>
      <c r="F3" s="71"/>
      <c r="G3" s="71"/>
      <c r="H3" s="71"/>
      <c r="I3" s="71"/>
      <c r="J3" s="71"/>
    </row>
    <row r="4" spans="2:10" x14ac:dyDescent="0.2">
      <c r="B4" s="70" t="s">
        <v>9</v>
      </c>
      <c r="C4" s="71"/>
      <c r="D4" s="71"/>
      <c r="E4" s="70"/>
      <c r="F4" s="71"/>
      <c r="G4" s="71"/>
      <c r="H4" s="71"/>
      <c r="I4" s="71"/>
      <c r="J4" s="71"/>
    </row>
    <row r="5" spans="2:10" x14ac:dyDescent="0.2">
      <c r="B5" s="70" t="s">
        <v>10</v>
      </c>
      <c r="C5" s="70"/>
      <c r="D5" s="70"/>
      <c r="E5" s="70"/>
      <c r="F5" s="70"/>
      <c r="G5" s="70"/>
      <c r="H5" s="70"/>
      <c r="I5" s="70"/>
      <c r="J5" s="70"/>
    </row>
    <row r="6" spans="2:10" x14ac:dyDescent="0.2">
      <c r="B6" s="70" t="s">
        <v>11</v>
      </c>
      <c r="C6" s="70"/>
      <c r="D6" s="70"/>
      <c r="E6" s="70"/>
      <c r="F6" s="70"/>
      <c r="G6" s="70"/>
      <c r="H6" s="70"/>
      <c r="I6" s="70"/>
      <c r="J6" s="70"/>
    </row>
    <row r="7" spans="2:10" x14ac:dyDescent="0.2">
      <c r="B7" s="70" t="s">
        <v>12</v>
      </c>
      <c r="C7" s="70"/>
      <c r="D7" s="71"/>
      <c r="E7" s="70"/>
      <c r="F7" s="71"/>
      <c r="G7" s="71"/>
      <c r="H7" s="71"/>
      <c r="I7" s="71"/>
      <c r="J7" s="71"/>
    </row>
    <row r="8" spans="2:10" x14ac:dyDescent="0.2">
      <c r="B8" s="70" t="s">
        <v>13</v>
      </c>
      <c r="C8" s="70"/>
      <c r="D8" s="70"/>
      <c r="E8" s="70"/>
      <c r="F8" s="70"/>
      <c r="G8" s="70"/>
      <c r="H8" s="70"/>
      <c r="I8" s="70"/>
      <c r="J8" s="70"/>
    </row>
    <row r="9" spans="2:10" x14ac:dyDescent="0.2">
      <c r="B9" s="70" t="s">
        <v>14</v>
      </c>
      <c r="C9" s="70"/>
      <c r="D9" s="70"/>
      <c r="E9" s="70"/>
      <c r="F9" s="70"/>
      <c r="G9" s="70"/>
      <c r="H9" s="70"/>
      <c r="I9" s="70"/>
      <c r="J9" s="70"/>
    </row>
    <row r="10" spans="2:10" x14ac:dyDescent="0.2">
      <c r="B10" s="70" t="s">
        <v>15</v>
      </c>
      <c r="C10" s="71"/>
      <c r="D10" s="71"/>
      <c r="E10" s="70"/>
      <c r="F10" s="71"/>
      <c r="G10" s="71"/>
      <c r="H10" s="71"/>
      <c r="I10" s="71"/>
      <c r="J10" s="71"/>
    </row>
    <row r="11" spans="2:10" x14ac:dyDescent="0.2">
      <c r="B11" s="70" t="s">
        <v>16</v>
      </c>
      <c r="C11" s="71"/>
      <c r="D11" s="71"/>
      <c r="E11" s="70"/>
      <c r="F11" s="71"/>
      <c r="G11" s="71"/>
      <c r="H11" s="71"/>
      <c r="I11" s="71"/>
      <c r="J11" s="71"/>
    </row>
    <row r="13" spans="2:10" x14ac:dyDescent="0.2">
      <c r="B13" s="2"/>
      <c r="C13" s="225" t="s">
        <v>18</v>
      </c>
      <c r="D13" s="225"/>
      <c r="E13" s="225"/>
      <c r="F13" s="225"/>
      <c r="G13" s="225"/>
      <c r="H13" s="225"/>
      <c r="I13" s="225"/>
      <c r="J13" s="225"/>
    </row>
    <row r="14" spans="2:10" x14ac:dyDescent="0.2">
      <c r="B14" s="3" t="s">
        <v>21</v>
      </c>
      <c r="C14" s="4" t="s">
        <v>0</v>
      </c>
      <c r="D14" s="4" t="s">
        <v>1</v>
      </c>
      <c r="E14" s="4" t="s">
        <v>2</v>
      </c>
      <c r="F14" s="4" t="s">
        <v>3</v>
      </c>
      <c r="G14" s="4" t="s">
        <v>4</v>
      </c>
      <c r="H14" s="4" t="s">
        <v>5</v>
      </c>
      <c r="I14" s="4" t="s">
        <v>6</v>
      </c>
      <c r="J14" s="4" t="s">
        <v>7</v>
      </c>
    </row>
    <row r="15" spans="2:10" x14ac:dyDescent="0.2">
      <c r="B15" s="70" t="s">
        <v>8</v>
      </c>
      <c r="C15" s="71"/>
      <c r="D15" s="71"/>
      <c r="E15" s="70"/>
      <c r="F15" s="71"/>
      <c r="G15" s="71"/>
      <c r="H15" s="71"/>
      <c r="I15" s="71"/>
      <c r="J15" s="71"/>
    </row>
    <row r="16" spans="2:10" x14ac:dyDescent="0.2">
      <c r="B16" s="70" t="s">
        <v>9</v>
      </c>
      <c r="C16" s="71"/>
      <c r="D16" s="71"/>
      <c r="E16" s="70"/>
      <c r="F16" s="71"/>
      <c r="G16" s="71"/>
      <c r="H16" s="71"/>
      <c r="I16" s="71"/>
      <c r="J16" s="71"/>
    </row>
    <row r="17" spans="2:18" x14ac:dyDescent="0.2">
      <c r="B17" s="70" t="s">
        <v>10</v>
      </c>
      <c r="C17" s="71"/>
      <c r="D17" s="70"/>
      <c r="E17" s="70"/>
      <c r="F17" s="71"/>
      <c r="G17" s="70"/>
      <c r="H17" s="70"/>
      <c r="I17" s="70"/>
      <c r="J17" s="70"/>
    </row>
    <row r="18" spans="2:18" x14ac:dyDescent="0.2">
      <c r="B18" s="70" t="s">
        <v>11</v>
      </c>
      <c r="C18" s="71"/>
      <c r="D18" s="70"/>
      <c r="E18" s="70"/>
      <c r="F18" s="71"/>
      <c r="G18" s="70"/>
      <c r="H18" s="70"/>
      <c r="I18" s="70"/>
      <c r="J18" s="70"/>
    </row>
    <row r="19" spans="2:18" x14ac:dyDescent="0.2">
      <c r="B19" s="70" t="s">
        <v>12</v>
      </c>
      <c r="C19" s="70"/>
      <c r="D19" s="71"/>
      <c r="E19" s="70"/>
      <c r="F19" s="71"/>
      <c r="G19" s="71"/>
      <c r="H19" s="71"/>
      <c r="I19" s="71"/>
      <c r="J19" s="71"/>
    </row>
    <row r="20" spans="2:18" x14ac:dyDescent="0.2">
      <c r="B20" s="70" t="s">
        <v>13</v>
      </c>
      <c r="C20" s="70"/>
      <c r="D20" s="70"/>
      <c r="E20" s="70"/>
      <c r="F20" s="70"/>
      <c r="G20" s="70"/>
      <c r="H20" s="70"/>
      <c r="I20" s="70"/>
      <c r="J20" s="70"/>
    </row>
    <row r="21" spans="2:18" x14ac:dyDescent="0.2">
      <c r="B21" s="70" t="s">
        <v>14</v>
      </c>
      <c r="C21" s="70"/>
      <c r="D21" s="70"/>
      <c r="E21" s="70"/>
      <c r="F21" s="70"/>
      <c r="G21" s="70"/>
      <c r="H21" s="70"/>
      <c r="I21" s="70"/>
      <c r="J21" s="70"/>
    </row>
    <row r="22" spans="2:18" x14ac:dyDescent="0.2">
      <c r="B22" s="70" t="s">
        <v>15</v>
      </c>
      <c r="C22" s="71"/>
      <c r="D22" s="71"/>
      <c r="E22" s="70"/>
      <c r="F22" s="71"/>
      <c r="G22" s="71"/>
      <c r="H22" s="71"/>
      <c r="I22" s="71"/>
      <c r="J22" s="71"/>
    </row>
    <row r="23" spans="2:18" x14ac:dyDescent="0.2">
      <c r="B23" s="70" t="s">
        <v>16</v>
      </c>
      <c r="C23" s="71"/>
      <c r="D23" s="71"/>
      <c r="E23" s="70"/>
      <c r="F23" s="71"/>
      <c r="G23" s="71"/>
      <c r="H23" s="71"/>
      <c r="I23" s="71"/>
      <c r="J23" s="71"/>
    </row>
    <row r="24" spans="2:18" x14ac:dyDescent="0.2">
      <c r="B24" s="70"/>
      <c r="C24" s="70"/>
      <c r="D24" s="70"/>
      <c r="E24" s="70"/>
      <c r="F24" s="70"/>
      <c r="G24" s="70"/>
      <c r="H24" s="70"/>
      <c r="I24" s="70"/>
      <c r="J24" s="70"/>
    </row>
    <row r="25" spans="2:18" x14ac:dyDescent="0.2">
      <c r="B25" s="2"/>
      <c r="C25" s="225" t="s">
        <v>19</v>
      </c>
      <c r="D25" s="225"/>
      <c r="E25" s="225"/>
      <c r="F25" s="225"/>
      <c r="G25" s="225"/>
      <c r="H25" s="225"/>
      <c r="I25" s="225"/>
      <c r="J25" s="225"/>
    </row>
    <row r="26" spans="2:18" x14ac:dyDescent="0.2">
      <c r="B26" s="3" t="s">
        <v>21</v>
      </c>
      <c r="C26" s="4" t="s">
        <v>0</v>
      </c>
      <c r="D26" s="4" t="s">
        <v>1</v>
      </c>
      <c r="E26" s="4" t="s">
        <v>2</v>
      </c>
      <c r="F26" s="4" t="s">
        <v>3</v>
      </c>
      <c r="G26" s="4" t="s">
        <v>4</v>
      </c>
      <c r="H26" s="4" t="s">
        <v>5</v>
      </c>
      <c r="I26" s="4" t="s">
        <v>6</v>
      </c>
      <c r="J26" s="4" t="s">
        <v>7</v>
      </c>
      <c r="R26" t="s">
        <v>34</v>
      </c>
    </row>
    <row r="27" spans="2:18" x14ac:dyDescent="0.2">
      <c r="B27" s="70" t="s">
        <v>8</v>
      </c>
      <c r="C27" s="71"/>
      <c r="D27" s="71"/>
      <c r="E27" s="70"/>
      <c r="F27" s="71"/>
      <c r="G27" s="71"/>
      <c r="H27" s="71"/>
      <c r="I27" s="71"/>
      <c r="J27" s="71"/>
      <c r="R27" t="s">
        <v>35</v>
      </c>
    </row>
    <row r="28" spans="2:18" x14ac:dyDescent="0.2">
      <c r="B28" s="70" t="s">
        <v>9</v>
      </c>
      <c r="C28" s="71"/>
      <c r="D28" s="71"/>
      <c r="E28" s="70"/>
      <c r="F28" s="71"/>
      <c r="G28" s="71"/>
      <c r="H28" s="71"/>
      <c r="I28" s="71"/>
      <c r="J28" s="71"/>
      <c r="R28" t="s">
        <v>36</v>
      </c>
    </row>
    <row r="29" spans="2:18" x14ac:dyDescent="0.2">
      <c r="B29" s="70" t="s">
        <v>10</v>
      </c>
      <c r="C29" s="71"/>
      <c r="D29" s="71"/>
      <c r="E29" s="70"/>
      <c r="F29" s="70"/>
      <c r="G29" s="70"/>
      <c r="H29" s="71"/>
      <c r="I29" s="70"/>
      <c r="J29" s="71"/>
      <c r="R29" t="s">
        <v>37</v>
      </c>
    </row>
    <row r="30" spans="2:18" x14ac:dyDescent="0.2">
      <c r="B30" s="70" t="s">
        <v>11</v>
      </c>
      <c r="C30" s="71"/>
      <c r="D30" s="71"/>
      <c r="E30" s="70"/>
      <c r="F30" s="70"/>
      <c r="G30" s="70"/>
      <c r="H30" s="71"/>
      <c r="I30" s="70"/>
      <c r="J30" s="71"/>
    </row>
    <row r="31" spans="2:18" x14ac:dyDescent="0.2">
      <c r="B31" s="70" t="s">
        <v>12</v>
      </c>
      <c r="C31" s="70"/>
      <c r="D31" s="71"/>
      <c r="E31" s="70"/>
      <c r="F31" s="71"/>
      <c r="G31" s="71"/>
      <c r="H31" s="71"/>
      <c r="I31" s="71"/>
      <c r="J31" s="71"/>
    </row>
    <row r="32" spans="2:18" x14ac:dyDescent="0.2">
      <c r="B32" s="70" t="s">
        <v>13</v>
      </c>
      <c r="C32" s="70"/>
      <c r="D32" s="70"/>
      <c r="E32" s="70"/>
      <c r="F32" s="70"/>
      <c r="G32" s="70"/>
      <c r="H32" s="70"/>
      <c r="I32" s="70"/>
      <c r="J32" s="70"/>
    </row>
    <row r="33" spans="2:10" x14ac:dyDescent="0.2">
      <c r="B33" s="70" t="s">
        <v>14</v>
      </c>
      <c r="C33" s="70"/>
      <c r="D33" s="71"/>
      <c r="E33" s="70"/>
      <c r="F33" s="70"/>
      <c r="G33" s="70"/>
      <c r="H33" s="71"/>
      <c r="I33" s="70"/>
      <c r="J33" s="71"/>
    </row>
    <row r="34" spans="2:10" x14ac:dyDescent="0.2">
      <c r="B34" s="70" t="s">
        <v>15</v>
      </c>
      <c r="C34" s="71"/>
      <c r="D34" s="71"/>
      <c r="E34" s="70"/>
      <c r="F34" s="71"/>
      <c r="G34" s="71"/>
      <c r="H34" s="71"/>
      <c r="I34" s="71"/>
      <c r="J34" s="71"/>
    </row>
    <row r="35" spans="2:10" x14ac:dyDescent="0.2">
      <c r="B35" s="70" t="s">
        <v>16</v>
      </c>
      <c r="C35" s="71"/>
      <c r="D35" s="71"/>
      <c r="E35" s="70"/>
      <c r="F35" s="71"/>
      <c r="G35" s="71"/>
      <c r="H35" s="71"/>
      <c r="I35" s="71"/>
      <c r="J35" s="71"/>
    </row>
    <row r="36" spans="2:10" x14ac:dyDescent="0.2">
      <c r="B36" s="70" t="s">
        <v>271</v>
      </c>
      <c r="C36" s="70">
        <v>0</v>
      </c>
      <c r="D36" s="70">
        <v>0</v>
      </c>
      <c r="E36" s="70">
        <v>0</v>
      </c>
      <c r="F36" s="70">
        <v>0</v>
      </c>
      <c r="G36" s="70">
        <v>0</v>
      </c>
      <c r="H36" s="70">
        <v>0</v>
      </c>
      <c r="I36" s="70">
        <v>0</v>
      </c>
      <c r="J36" s="70">
        <v>0</v>
      </c>
    </row>
    <row r="37" spans="2:10" x14ac:dyDescent="0.2">
      <c r="B37" s="2"/>
      <c r="C37" s="225" t="s">
        <v>20</v>
      </c>
      <c r="D37" s="225"/>
      <c r="E37" s="225"/>
      <c r="F37" s="225"/>
      <c r="G37" s="225"/>
      <c r="H37" s="225"/>
      <c r="I37" s="225"/>
      <c r="J37" s="225"/>
    </row>
    <row r="38" spans="2:10" x14ac:dyDescent="0.2">
      <c r="B38" s="181" t="s">
        <v>21</v>
      </c>
      <c r="C38" s="181" t="s">
        <v>0</v>
      </c>
      <c r="D38" s="181" t="s">
        <v>1</v>
      </c>
      <c r="E38" s="181" t="s">
        <v>2</v>
      </c>
      <c r="F38" s="181" t="s">
        <v>3</v>
      </c>
      <c r="G38" s="181" t="s">
        <v>4</v>
      </c>
      <c r="H38" s="181" t="s">
        <v>5</v>
      </c>
      <c r="I38" s="181" t="s">
        <v>6</v>
      </c>
      <c r="J38" s="181" t="s">
        <v>7</v>
      </c>
    </row>
    <row r="39" spans="2:10" x14ac:dyDescent="0.2">
      <c r="B39" s="114" t="s">
        <v>8</v>
      </c>
      <c r="C39" s="115"/>
      <c r="D39" s="115"/>
      <c r="E39" s="114"/>
      <c r="F39" s="115"/>
      <c r="G39" s="115"/>
      <c r="H39" s="115"/>
      <c r="I39" s="115"/>
      <c r="J39" s="115"/>
    </row>
    <row r="40" spans="2:10" x14ac:dyDescent="0.2">
      <c r="B40" s="114" t="s">
        <v>9</v>
      </c>
      <c r="C40" s="115"/>
      <c r="D40" s="115"/>
      <c r="E40" s="114"/>
      <c r="F40" s="115"/>
      <c r="G40" s="115"/>
      <c r="H40" s="115"/>
      <c r="I40" s="115"/>
      <c r="J40" s="115"/>
    </row>
    <row r="41" spans="2:10" x14ac:dyDescent="0.2">
      <c r="B41" s="114" t="s">
        <v>10</v>
      </c>
      <c r="C41" s="115"/>
      <c r="D41" s="115"/>
      <c r="E41" s="114"/>
      <c r="F41" s="114"/>
      <c r="G41" s="114"/>
      <c r="H41" s="115"/>
      <c r="I41" s="114"/>
      <c r="J41" s="115"/>
    </row>
    <row r="42" spans="2:10" x14ac:dyDescent="0.2">
      <c r="B42" s="114" t="s">
        <v>11</v>
      </c>
      <c r="C42" s="115"/>
      <c r="D42" s="115"/>
      <c r="E42" s="114"/>
      <c r="F42" s="114"/>
      <c r="G42" s="114"/>
      <c r="H42" s="115"/>
      <c r="I42" s="114"/>
      <c r="J42" s="115"/>
    </row>
    <row r="43" spans="2:10" x14ac:dyDescent="0.2">
      <c r="B43" s="114" t="s">
        <v>12</v>
      </c>
      <c r="C43" s="114"/>
      <c r="D43" s="115"/>
      <c r="E43" s="114"/>
      <c r="F43" s="115"/>
      <c r="G43" s="115"/>
      <c r="H43" s="115"/>
      <c r="I43" s="115"/>
      <c r="J43" s="115"/>
    </row>
    <row r="44" spans="2:10" x14ac:dyDescent="0.2">
      <c r="B44" s="114" t="s">
        <v>13</v>
      </c>
      <c r="C44" s="114"/>
      <c r="D44" s="114"/>
      <c r="E44" s="114"/>
      <c r="F44" s="114"/>
      <c r="G44" s="114"/>
      <c r="H44" s="114"/>
      <c r="I44" s="114"/>
      <c r="J44" s="114"/>
    </row>
    <row r="45" spans="2:10" x14ac:dyDescent="0.2">
      <c r="B45" s="114" t="s">
        <v>14</v>
      </c>
      <c r="C45" s="114"/>
      <c r="D45" s="115"/>
      <c r="E45" s="114"/>
      <c r="F45" s="114"/>
      <c r="G45" s="114"/>
      <c r="H45" s="115"/>
      <c r="I45" s="114"/>
      <c r="J45" s="115"/>
    </row>
    <row r="46" spans="2:10" x14ac:dyDescent="0.2">
      <c r="B46" s="114" t="s">
        <v>15</v>
      </c>
      <c r="C46" s="115"/>
      <c r="D46" s="115"/>
      <c r="E46" s="114"/>
      <c r="F46" s="115"/>
      <c r="G46" s="115"/>
      <c r="H46" s="115"/>
      <c r="I46" s="115"/>
      <c r="J46" s="115"/>
    </row>
    <row r="47" spans="2:10" x14ac:dyDescent="0.2">
      <c r="B47" s="114" t="s">
        <v>16</v>
      </c>
      <c r="C47" s="115"/>
      <c r="D47" s="115"/>
      <c r="E47" s="114"/>
      <c r="F47" s="115"/>
      <c r="G47" s="115"/>
      <c r="H47" s="115"/>
      <c r="I47" s="115"/>
      <c r="J47" s="114"/>
    </row>
    <row r="48" spans="2:10" x14ac:dyDescent="0.2">
      <c r="B48" s="114" t="s">
        <v>271</v>
      </c>
      <c r="C48" s="114"/>
      <c r="D48" s="114"/>
      <c r="E48" s="114"/>
      <c r="F48" s="114"/>
      <c r="G48" s="114"/>
      <c r="H48" s="114"/>
      <c r="I48" s="114"/>
      <c r="J48" s="114"/>
    </row>
  </sheetData>
  <mergeCells count="4">
    <mergeCell ref="C1:J1"/>
    <mergeCell ref="C13:J13"/>
    <mergeCell ref="C25:J25"/>
    <mergeCell ref="C37:J3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6E341-0544-A849-967F-0E3D8E57539B}">
  <dimension ref="A4:L44"/>
  <sheetViews>
    <sheetView topLeftCell="A39" zoomScale="157" workbookViewId="0">
      <selection activeCell="P21" sqref="P21"/>
    </sheetView>
  </sheetViews>
  <sheetFormatPr baseColWidth="10" defaultRowHeight="16" x14ac:dyDescent="0.2"/>
  <cols>
    <col min="1" max="1" width="18" customWidth="1"/>
    <col min="2" max="5" width="14.33203125" style="1" customWidth="1"/>
    <col min="6" max="6" width="15.83203125" style="1" customWidth="1"/>
    <col min="7" max="7" width="18.33203125" style="1" customWidth="1"/>
    <col min="8" max="11" width="14.33203125" style="1" customWidth="1"/>
    <col min="12" max="12" width="15.83203125" style="1" customWidth="1"/>
  </cols>
  <sheetData>
    <row r="4" spans="1:12" x14ac:dyDescent="0.2">
      <c r="A4" s="72"/>
      <c r="B4" s="226" t="s">
        <v>184</v>
      </c>
      <c r="C4" s="226"/>
      <c r="D4" s="226"/>
      <c r="E4" s="226"/>
      <c r="F4" s="226"/>
      <c r="G4" s="226"/>
      <c r="H4" s="226"/>
      <c r="I4" s="226"/>
      <c r="J4" s="226"/>
      <c r="K4" s="226"/>
      <c r="L4" s="226"/>
    </row>
    <row r="5" spans="1:12" ht="95" customHeight="1" x14ac:dyDescent="0.2">
      <c r="A5" s="73" t="s">
        <v>22</v>
      </c>
      <c r="B5" s="73" t="s">
        <v>23</v>
      </c>
      <c r="C5" s="73" t="s">
        <v>24</v>
      </c>
      <c r="D5" s="73" t="s">
        <v>25</v>
      </c>
      <c r="E5" s="73" t="s">
        <v>26</v>
      </c>
      <c r="F5" s="73" t="s">
        <v>27</v>
      </c>
      <c r="G5" s="73" t="s">
        <v>28</v>
      </c>
      <c r="H5" s="73" t="s">
        <v>29</v>
      </c>
      <c r="I5" s="73" t="s">
        <v>30</v>
      </c>
      <c r="J5" s="73" t="s">
        <v>31</v>
      </c>
      <c r="K5" s="73" t="s">
        <v>32</v>
      </c>
      <c r="L5" s="73" t="s">
        <v>33</v>
      </c>
    </row>
    <row r="6" spans="1:12" x14ac:dyDescent="0.2">
      <c r="A6" s="72" t="s">
        <v>34</v>
      </c>
      <c r="B6" s="71"/>
      <c r="C6" s="71"/>
      <c r="D6" s="71"/>
      <c r="E6" s="71"/>
      <c r="F6" s="71"/>
      <c r="G6" s="71"/>
      <c r="H6" s="71"/>
      <c r="I6" s="71"/>
      <c r="J6" s="75"/>
      <c r="K6" s="74"/>
      <c r="L6" s="74"/>
    </row>
    <row r="7" spans="1:12" x14ac:dyDescent="0.2">
      <c r="A7" s="72" t="s">
        <v>35</v>
      </c>
      <c r="B7" s="71"/>
      <c r="C7" s="71"/>
      <c r="D7" s="71"/>
      <c r="E7" s="71"/>
      <c r="F7" s="71"/>
      <c r="G7" s="71"/>
      <c r="H7" s="71"/>
      <c r="I7" s="71"/>
      <c r="J7" s="70"/>
      <c r="K7" s="70"/>
      <c r="L7" s="70"/>
    </row>
    <row r="8" spans="1:12" x14ac:dyDescent="0.2">
      <c r="A8" s="72" t="s">
        <v>36</v>
      </c>
      <c r="B8" s="71"/>
      <c r="C8" s="71"/>
      <c r="D8" s="71"/>
      <c r="E8" s="71"/>
      <c r="F8" s="71"/>
      <c r="G8" s="71"/>
      <c r="H8" s="71"/>
      <c r="I8" s="71"/>
      <c r="J8" s="70"/>
      <c r="K8" s="70"/>
      <c r="L8" s="70"/>
    </row>
    <row r="9" spans="1:12" s="200" customFormat="1" ht="11" x14ac:dyDescent="0.15">
      <c r="A9" s="199" t="s">
        <v>37</v>
      </c>
      <c r="B9" s="184"/>
      <c r="C9" s="184"/>
      <c r="D9" s="184"/>
      <c r="E9" s="184"/>
      <c r="F9" s="184"/>
      <c r="G9" s="184"/>
      <c r="H9" s="184"/>
      <c r="I9" s="184"/>
      <c r="J9" s="185"/>
      <c r="K9" s="185"/>
      <c r="L9" s="185"/>
    </row>
    <row r="11" spans="1:12" x14ac:dyDescent="0.2">
      <c r="A11" s="72"/>
      <c r="B11" s="226" t="s">
        <v>185</v>
      </c>
      <c r="C11" s="226"/>
      <c r="D11" s="226"/>
      <c r="E11" s="226"/>
      <c r="F11" s="226"/>
      <c r="G11" s="226"/>
      <c r="H11" s="226"/>
      <c r="I11" s="226"/>
      <c r="J11" s="226"/>
      <c r="K11" s="226"/>
      <c r="L11" s="226"/>
    </row>
    <row r="12" spans="1:12" ht="102" x14ac:dyDescent="0.2">
      <c r="A12" s="73" t="s">
        <v>22</v>
      </c>
      <c r="B12" s="73" t="s">
        <v>23</v>
      </c>
      <c r="C12" s="73" t="s">
        <v>24</v>
      </c>
      <c r="D12" s="73" t="s">
        <v>25</v>
      </c>
      <c r="E12" s="73" t="s">
        <v>26</v>
      </c>
      <c r="F12" s="73" t="s">
        <v>27</v>
      </c>
      <c r="G12" s="73" t="s">
        <v>28</v>
      </c>
      <c r="H12" s="73" t="s">
        <v>29</v>
      </c>
      <c r="I12" s="73" t="s">
        <v>30</v>
      </c>
      <c r="J12" s="73" t="s">
        <v>31</v>
      </c>
      <c r="K12" s="73" t="s">
        <v>32</v>
      </c>
      <c r="L12" s="73" t="s">
        <v>33</v>
      </c>
    </row>
    <row r="13" spans="1:12" x14ac:dyDescent="0.2">
      <c r="A13" s="72" t="s">
        <v>34</v>
      </c>
      <c r="B13" s="71"/>
      <c r="C13" s="71"/>
      <c r="D13" s="71"/>
      <c r="E13" s="71"/>
      <c r="F13" s="71"/>
      <c r="G13" s="71"/>
      <c r="H13" s="71"/>
      <c r="I13" s="71"/>
      <c r="J13" s="70"/>
      <c r="K13" s="70"/>
      <c r="L13" s="70"/>
    </row>
    <row r="14" spans="1:12" x14ac:dyDescent="0.2">
      <c r="A14" s="72" t="s">
        <v>35</v>
      </c>
      <c r="B14" s="71"/>
      <c r="C14" s="71"/>
      <c r="D14" s="71"/>
      <c r="E14" s="71"/>
      <c r="F14" s="71"/>
      <c r="G14" s="71"/>
      <c r="H14" s="71"/>
      <c r="I14" s="71"/>
      <c r="J14" s="70"/>
      <c r="K14" s="70"/>
      <c r="L14" s="70"/>
    </row>
    <row r="15" spans="1:12" x14ac:dyDescent="0.2">
      <c r="A15" s="72" t="s">
        <v>36</v>
      </c>
      <c r="B15" s="71"/>
      <c r="C15" s="71"/>
      <c r="D15" s="71"/>
      <c r="E15" s="71"/>
      <c r="F15" s="71"/>
      <c r="G15" s="71"/>
      <c r="H15" s="71"/>
      <c r="I15" s="71"/>
      <c r="J15" s="70"/>
      <c r="K15" s="70"/>
      <c r="L15" s="70"/>
    </row>
    <row r="16" spans="1:12" x14ac:dyDescent="0.2">
      <c r="A16" s="72" t="s">
        <v>37</v>
      </c>
      <c r="B16" s="71"/>
      <c r="C16" s="71"/>
      <c r="D16" s="71"/>
      <c r="E16" s="71"/>
      <c r="F16" s="71"/>
      <c r="G16" s="71"/>
      <c r="H16" s="71"/>
      <c r="I16" s="71"/>
      <c r="J16" s="70"/>
      <c r="K16" s="70"/>
      <c r="L16" s="70"/>
    </row>
    <row r="18" spans="1:12" x14ac:dyDescent="0.2">
      <c r="A18" s="72"/>
      <c r="B18" s="226" t="s">
        <v>38</v>
      </c>
      <c r="C18" s="226"/>
      <c r="D18" s="226"/>
      <c r="E18" s="226"/>
      <c r="F18" s="226"/>
      <c r="G18" s="226"/>
      <c r="H18" s="226"/>
      <c r="I18" s="226"/>
      <c r="J18" s="226"/>
      <c r="K18" s="226"/>
      <c r="L18" s="226"/>
    </row>
    <row r="19" spans="1:12" ht="102" x14ac:dyDescent="0.2">
      <c r="A19" s="73" t="s">
        <v>22</v>
      </c>
      <c r="B19" s="73" t="s">
        <v>23</v>
      </c>
      <c r="C19" s="73" t="s">
        <v>24</v>
      </c>
      <c r="D19" s="73" t="s">
        <v>25</v>
      </c>
      <c r="E19" s="73" t="s">
        <v>26</v>
      </c>
      <c r="F19" s="73" t="s">
        <v>27</v>
      </c>
      <c r="G19" s="73" t="s">
        <v>28</v>
      </c>
      <c r="H19" s="73" t="s">
        <v>29</v>
      </c>
      <c r="I19" s="73" t="s">
        <v>30</v>
      </c>
      <c r="J19" s="73" t="s">
        <v>32</v>
      </c>
      <c r="K19" s="73" t="s">
        <v>33</v>
      </c>
      <c r="L19"/>
    </row>
    <row r="20" spans="1:12" x14ac:dyDescent="0.2">
      <c r="A20" s="72" t="s">
        <v>34</v>
      </c>
      <c r="B20" s="71"/>
      <c r="C20" s="71"/>
      <c r="D20" s="71"/>
      <c r="E20" s="71"/>
      <c r="F20" s="71"/>
      <c r="G20" s="71"/>
      <c r="H20" s="71"/>
      <c r="I20" s="71"/>
      <c r="J20" s="70"/>
      <c r="K20" s="70"/>
      <c r="L20"/>
    </row>
    <row r="21" spans="1:12" x14ac:dyDescent="0.2">
      <c r="A21" s="72" t="s">
        <v>35</v>
      </c>
      <c r="B21" s="71"/>
      <c r="C21" s="71"/>
      <c r="D21" s="71"/>
      <c r="E21" s="71"/>
      <c r="F21" s="71"/>
      <c r="G21" s="71"/>
      <c r="H21" s="71"/>
      <c r="I21" s="71"/>
      <c r="J21" s="70"/>
      <c r="K21" s="70"/>
      <c r="L21"/>
    </row>
    <row r="22" spans="1:12" x14ac:dyDescent="0.2">
      <c r="A22" s="72" t="s">
        <v>36</v>
      </c>
      <c r="B22" s="71"/>
      <c r="C22" s="71"/>
      <c r="D22" s="71"/>
      <c r="E22" s="71"/>
      <c r="F22" s="71"/>
      <c r="G22" s="71"/>
      <c r="H22" s="71"/>
      <c r="I22" s="71"/>
      <c r="J22" s="70"/>
      <c r="K22" s="70"/>
      <c r="L22"/>
    </row>
    <row r="23" spans="1:12" x14ac:dyDescent="0.2">
      <c r="A23" s="72" t="s">
        <v>37</v>
      </c>
      <c r="B23" s="71"/>
      <c r="C23" s="71"/>
      <c r="D23" s="71"/>
      <c r="E23" s="71"/>
      <c r="F23" s="71"/>
      <c r="G23" s="71"/>
      <c r="H23" s="71"/>
      <c r="I23" s="71"/>
      <c r="J23" s="70"/>
      <c r="K23" s="70"/>
      <c r="L23"/>
    </row>
    <row r="25" spans="1:12" x14ac:dyDescent="0.2">
      <c r="A25" s="72"/>
      <c r="B25" s="226" t="s">
        <v>186</v>
      </c>
      <c r="C25" s="226"/>
      <c r="D25" s="226"/>
      <c r="E25" s="226"/>
      <c r="F25" s="226"/>
      <c r="G25" s="226"/>
      <c r="H25" s="226"/>
      <c r="I25" s="226"/>
      <c r="J25" s="226"/>
      <c r="K25" s="226"/>
      <c r="L25" s="226"/>
    </row>
    <row r="26" spans="1:12" ht="102" x14ac:dyDescent="0.2">
      <c r="A26" s="73" t="s">
        <v>22</v>
      </c>
      <c r="B26" s="73" t="s">
        <v>23</v>
      </c>
      <c r="C26" s="73" t="s">
        <v>24</v>
      </c>
      <c r="D26" s="73" t="s">
        <v>25</v>
      </c>
      <c r="E26" s="73" t="s">
        <v>26</v>
      </c>
      <c r="F26" s="73" t="s">
        <v>27</v>
      </c>
      <c r="G26" s="73" t="s">
        <v>28</v>
      </c>
      <c r="H26" s="73" t="s">
        <v>29</v>
      </c>
      <c r="I26" s="73" t="s">
        <v>30</v>
      </c>
      <c r="J26" s="73" t="s">
        <v>32</v>
      </c>
      <c r="K26" s="73" t="s">
        <v>33</v>
      </c>
      <c r="L26"/>
    </row>
    <row r="27" spans="1:12" x14ac:dyDescent="0.2">
      <c r="A27" s="72" t="s">
        <v>34</v>
      </c>
      <c r="B27" s="71"/>
      <c r="C27" s="71"/>
      <c r="D27" s="71"/>
      <c r="E27" s="71"/>
      <c r="F27" s="71"/>
      <c r="G27" s="71"/>
      <c r="H27" s="71"/>
      <c r="I27" s="71"/>
      <c r="J27" s="70"/>
      <c r="K27" s="71"/>
      <c r="L27"/>
    </row>
    <row r="28" spans="1:12" x14ac:dyDescent="0.2">
      <c r="A28" s="72" t="s">
        <v>35</v>
      </c>
      <c r="B28" s="71"/>
      <c r="C28" s="71"/>
      <c r="D28" s="71"/>
      <c r="E28" s="71"/>
      <c r="F28" s="71"/>
      <c r="G28" s="71"/>
      <c r="H28" s="71"/>
      <c r="I28" s="71"/>
      <c r="J28" s="70"/>
      <c r="K28" s="71"/>
      <c r="L28"/>
    </row>
    <row r="29" spans="1:12" x14ac:dyDescent="0.2">
      <c r="A29" s="72" t="s">
        <v>36</v>
      </c>
      <c r="B29" s="71"/>
      <c r="C29" s="71"/>
      <c r="D29" s="71"/>
      <c r="E29" s="71"/>
      <c r="F29" s="71"/>
      <c r="G29" s="71"/>
      <c r="H29" s="71"/>
      <c r="I29" s="71"/>
      <c r="J29" s="70"/>
      <c r="K29" s="71"/>
      <c r="L29"/>
    </row>
    <row r="30" spans="1:12" x14ac:dyDescent="0.2">
      <c r="A30" s="72" t="s">
        <v>37</v>
      </c>
      <c r="B30" s="71"/>
      <c r="C30" s="71"/>
      <c r="D30" s="71"/>
      <c r="E30" s="71"/>
      <c r="F30" s="71"/>
      <c r="G30" s="71"/>
      <c r="H30" s="71"/>
      <c r="I30" s="71"/>
      <c r="J30" s="70"/>
      <c r="K30" s="71"/>
      <c r="L30"/>
    </row>
    <row r="32" spans="1:12" x14ac:dyDescent="0.2">
      <c r="A32" s="72"/>
      <c r="B32" s="226" t="s">
        <v>191</v>
      </c>
      <c r="C32" s="226"/>
      <c r="D32" s="226"/>
      <c r="E32" s="226"/>
      <c r="F32" s="226"/>
      <c r="G32" s="226"/>
      <c r="H32" s="226"/>
      <c r="I32" s="226"/>
      <c r="J32" s="226"/>
      <c r="K32" s="226"/>
      <c r="L32" s="226"/>
    </row>
    <row r="33" spans="1:12" ht="68" x14ac:dyDescent="0.2">
      <c r="A33" s="73" t="s">
        <v>22</v>
      </c>
      <c r="B33" s="73" t="s">
        <v>23</v>
      </c>
      <c r="C33" s="73" t="s">
        <v>24</v>
      </c>
      <c r="D33" s="73" t="s">
        <v>25</v>
      </c>
      <c r="E33" s="73" t="s">
        <v>26</v>
      </c>
      <c r="F33" s="73" t="s">
        <v>27</v>
      </c>
      <c r="G33" s="73" t="s">
        <v>28</v>
      </c>
      <c r="H33" s="73" t="s">
        <v>29</v>
      </c>
      <c r="I33" s="73" t="s">
        <v>30</v>
      </c>
      <c r="J33"/>
      <c r="K33"/>
      <c r="L33"/>
    </row>
    <row r="34" spans="1:12" x14ac:dyDescent="0.2">
      <c r="A34" s="72" t="s">
        <v>34</v>
      </c>
      <c r="B34" s="70"/>
      <c r="C34" s="71"/>
      <c r="D34" s="70"/>
      <c r="E34" s="70"/>
      <c r="F34" s="70"/>
      <c r="G34" s="71"/>
      <c r="H34" s="70"/>
      <c r="I34" s="70"/>
      <c r="J34"/>
      <c r="K34"/>
      <c r="L34"/>
    </row>
    <row r="35" spans="1:12" x14ac:dyDescent="0.2">
      <c r="A35" s="72" t="s">
        <v>35</v>
      </c>
      <c r="B35" s="71"/>
      <c r="C35" s="70"/>
      <c r="D35" s="70"/>
      <c r="E35" s="71"/>
      <c r="F35" s="70"/>
      <c r="G35" s="71"/>
      <c r="H35" s="70"/>
      <c r="I35" s="70"/>
      <c r="J35"/>
      <c r="K35"/>
      <c r="L35"/>
    </row>
    <row r="36" spans="1:12" x14ac:dyDescent="0.2">
      <c r="A36" s="72" t="s">
        <v>36</v>
      </c>
      <c r="B36" s="71"/>
      <c r="C36" s="71"/>
      <c r="D36" s="70"/>
      <c r="E36" s="71"/>
      <c r="F36" s="70"/>
      <c r="G36" s="71"/>
      <c r="H36" s="70"/>
      <c r="I36" s="70"/>
      <c r="J36"/>
      <c r="K36"/>
      <c r="L36"/>
    </row>
    <row r="37" spans="1:12" x14ac:dyDescent="0.2">
      <c r="A37" s="72" t="s">
        <v>37</v>
      </c>
      <c r="B37" s="70"/>
      <c r="C37" s="70"/>
      <c r="D37" s="70"/>
      <c r="E37" s="71"/>
      <c r="F37" s="70"/>
      <c r="G37" s="71"/>
      <c r="H37" s="70"/>
      <c r="I37" s="70"/>
      <c r="J37"/>
      <c r="K37"/>
      <c r="L37"/>
    </row>
    <row r="39" spans="1:12" x14ac:dyDescent="0.2">
      <c r="A39" s="72"/>
      <c r="B39" s="226" t="s">
        <v>39</v>
      </c>
      <c r="C39" s="226"/>
      <c r="D39" s="226"/>
      <c r="E39" s="226"/>
      <c r="F39" s="226"/>
      <c r="G39" s="226"/>
      <c r="H39" s="226"/>
      <c r="I39" s="226"/>
      <c r="J39" s="226"/>
      <c r="K39" s="226"/>
      <c r="L39" s="226"/>
    </row>
    <row r="40" spans="1:12" ht="102" x14ac:dyDescent="0.2">
      <c r="A40" s="73" t="s">
        <v>22</v>
      </c>
      <c r="B40" s="73" t="s">
        <v>23</v>
      </c>
      <c r="C40" s="73" t="s">
        <v>24</v>
      </c>
      <c r="D40" s="73" t="s">
        <v>25</v>
      </c>
      <c r="E40" s="73" t="s">
        <v>26</v>
      </c>
      <c r="F40" s="73" t="s">
        <v>27</v>
      </c>
      <c r="G40" s="73" t="s">
        <v>28</v>
      </c>
      <c r="H40" s="73" t="s">
        <v>29</v>
      </c>
      <c r="I40" s="73" t="s">
        <v>30</v>
      </c>
      <c r="J40" s="73" t="s">
        <v>31</v>
      </c>
      <c r="K40" s="73" t="s">
        <v>32</v>
      </c>
      <c r="L40" s="73" t="s">
        <v>33</v>
      </c>
    </row>
    <row r="41" spans="1:12" x14ac:dyDescent="0.2">
      <c r="A41" s="72" t="s">
        <v>34</v>
      </c>
      <c r="B41" s="71"/>
      <c r="C41" s="71"/>
      <c r="D41" s="71"/>
      <c r="E41" s="71"/>
      <c r="F41" s="71"/>
      <c r="G41" s="71"/>
      <c r="H41" s="71"/>
      <c r="I41" s="71"/>
      <c r="J41" s="70"/>
      <c r="K41" s="70"/>
      <c r="L41" s="71"/>
    </row>
    <row r="42" spans="1:12" x14ac:dyDescent="0.2">
      <c r="A42" s="72" t="s">
        <v>35</v>
      </c>
      <c r="B42" s="71"/>
      <c r="C42" s="71"/>
      <c r="D42" s="71"/>
      <c r="E42" s="71"/>
      <c r="F42" s="71"/>
      <c r="G42" s="71"/>
      <c r="H42" s="71"/>
      <c r="I42" s="71"/>
      <c r="J42" s="70"/>
      <c r="K42" s="70"/>
      <c r="L42" s="71"/>
    </row>
    <row r="43" spans="1:12" x14ac:dyDescent="0.2">
      <c r="A43" s="72" t="s">
        <v>36</v>
      </c>
      <c r="B43" s="71"/>
      <c r="C43" s="71"/>
      <c r="D43" s="71"/>
      <c r="E43" s="71"/>
      <c r="F43" s="71"/>
      <c r="G43" s="71"/>
      <c r="H43" s="71"/>
      <c r="I43" s="71"/>
      <c r="J43" s="70"/>
      <c r="K43" s="70"/>
      <c r="L43" s="71"/>
    </row>
    <row r="44" spans="1:12" x14ac:dyDescent="0.2">
      <c r="A44" s="72" t="s">
        <v>37</v>
      </c>
      <c r="B44" s="71"/>
      <c r="C44" s="71"/>
      <c r="D44" s="71"/>
      <c r="E44" s="71"/>
      <c r="F44" s="71"/>
      <c r="G44" s="71"/>
      <c r="H44" s="71"/>
      <c r="I44" s="71"/>
      <c r="J44" s="70"/>
      <c r="K44" s="70"/>
      <c r="L44" s="71"/>
    </row>
  </sheetData>
  <mergeCells count="6">
    <mergeCell ref="B39:L39"/>
    <mergeCell ref="B4:L4"/>
    <mergeCell ref="B11:L11"/>
    <mergeCell ref="B18:L18"/>
    <mergeCell ref="B25:L25"/>
    <mergeCell ref="B32:L3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56AEE-E545-C542-99D1-A1C505BD227C}">
  <dimension ref="A3:E23"/>
  <sheetViews>
    <sheetView workbookViewId="0">
      <selection activeCell="P21" sqref="P21"/>
    </sheetView>
  </sheetViews>
  <sheetFormatPr baseColWidth="10" defaultRowHeight="19" x14ac:dyDescent="0.25"/>
  <cols>
    <col min="1" max="1" width="28" style="76" customWidth="1"/>
    <col min="2" max="2" width="29.33203125" style="76" customWidth="1"/>
    <col min="3" max="4" width="28.83203125" style="76" customWidth="1"/>
    <col min="5" max="5" width="30.1640625" style="76" customWidth="1"/>
    <col min="6" max="16384" width="10.83203125" style="76"/>
  </cols>
  <sheetData>
    <row r="3" spans="1:4" x14ac:dyDescent="0.25">
      <c r="A3" s="227" t="s">
        <v>46</v>
      </c>
      <c r="B3" s="227"/>
      <c r="C3" s="227"/>
      <c r="D3" s="227"/>
    </row>
    <row r="4" spans="1:4" x14ac:dyDescent="0.25">
      <c r="B4" s="77" t="s">
        <v>40</v>
      </c>
      <c r="C4" s="77" t="s">
        <v>41</v>
      </c>
      <c r="D4" s="77" t="s">
        <v>42</v>
      </c>
    </row>
    <row r="5" spans="1:4" x14ac:dyDescent="0.25">
      <c r="A5" s="78" t="s">
        <v>34</v>
      </c>
      <c r="B5" s="79"/>
      <c r="C5" s="79"/>
      <c r="D5" s="79"/>
    </row>
    <row r="6" spans="1:4" x14ac:dyDescent="0.25">
      <c r="A6" s="78" t="s">
        <v>35</v>
      </c>
      <c r="B6" s="79"/>
      <c r="C6" s="79"/>
      <c r="D6" s="79"/>
    </row>
    <row r="7" spans="1:4" x14ac:dyDescent="0.25">
      <c r="A7" s="78" t="s">
        <v>36</v>
      </c>
      <c r="B7" s="79"/>
      <c r="C7" s="79"/>
      <c r="D7" s="79"/>
    </row>
    <row r="8" spans="1:4" x14ac:dyDescent="0.25">
      <c r="A8" s="78" t="s">
        <v>37</v>
      </c>
      <c r="B8" s="79"/>
      <c r="C8" s="79"/>
      <c r="D8" s="79"/>
    </row>
    <row r="9" spans="1:4" x14ac:dyDescent="0.25">
      <c r="B9" s="79"/>
      <c r="C9" s="79"/>
      <c r="D9" s="79"/>
    </row>
    <row r="11" spans="1:4" x14ac:dyDescent="0.25">
      <c r="A11" s="227" t="s">
        <v>47</v>
      </c>
      <c r="B11" s="227"/>
      <c r="C11" s="227"/>
      <c r="D11" s="227"/>
    </row>
    <row r="12" spans="1:4" x14ac:dyDescent="0.25">
      <c r="B12" s="77" t="s">
        <v>43</v>
      </c>
      <c r="C12" s="77" t="s">
        <v>44</v>
      </c>
      <c r="D12" s="77" t="s">
        <v>45</v>
      </c>
    </row>
    <row r="13" spans="1:4" x14ac:dyDescent="0.25">
      <c r="A13" s="78" t="s">
        <v>34</v>
      </c>
      <c r="B13" s="79"/>
      <c r="C13" s="79"/>
      <c r="D13" s="79"/>
    </row>
    <row r="14" spans="1:4" x14ac:dyDescent="0.25">
      <c r="A14" s="78" t="s">
        <v>35</v>
      </c>
      <c r="B14" s="79"/>
      <c r="C14" s="79"/>
      <c r="D14" s="79"/>
    </row>
    <row r="15" spans="1:4" x14ac:dyDescent="0.25">
      <c r="A15" s="78" t="s">
        <v>36</v>
      </c>
      <c r="B15" s="79"/>
      <c r="C15" s="79"/>
      <c r="D15" s="79"/>
    </row>
    <row r="16" spans="1:4" x14ac:dyDescent="0.25">
      <c r="A16" s="78" t="s">
        <v>37</v>
      </c>
      <c r="B16" s="79"/>
      <c r="C16" s="79"/>
      <c r="D16" s="79"/>
    </row>
    <row r="18" spans="1:5" x14ac:dyDescent="0.25">
      <c r="A18" s="227" t="s">
        <v>48</v>
      </c>
      <c r="B18" s="227"/>
      <c r="C18" s="227"/>
      <c r="D18" s="227"/>
      <c r="E18" s="227"/>
    </row>
    <row r="19" spans="1:5" x14ac:dyDescent="0.25">
      <c r="B19" s="77" t="s">
        <v>49</v>
      </c>
      <c r="C19" s="77" t="s">
        <v>50</v>
      </c>
      <c r="D19" s="77" t="s">
        <v>51</v>
      </c>
      <c r="E19" s="77" t="s">
        <v>52</v>
      </c>
    </row>
    <row r="20" spans="1:5" x14ac:dyDescent="0.25">
      <c r="A20" s="78" t="s">
        <v>34</v>
      </c>
      <c r="B20" s="79"/>
      <c r="C20" s="79"/>
      <c r="D20" s="79"/>
      <c r="E20" s="79"/>
    </row>
    <row r="21" spans="1:5" x14ac:dyDescent="0.25">
      <c r="A21" s="78" t="s">
        <v>35</v>
      </c>
      <c r="B21" s="79"/>
      <c r="C21" s="79"/>
      <c r="D21" s="79"/>
      <c r="E21" s="79"/>
    </row>
    <row r="22" spans="1:5" x14ac:dyDescent="0.25">
      <c r="A22" s="78" t="s">
        <v>36</v>
      </c>
      <c r="B22" s="79"/>
      <c r="C22" s="79"/>
      <c r="D22" s="79"/>
      <c r="E22" s="79"/>
    </row>
    <row r="23" spans="1:5" x14ac:dyDescent="0.25">
      <c r="A23" s="78" t="s">
        <v>37</v>
      </c>
      <c r="B23" s="79"/>
      <c r="C23" s="79"/>
      <c r="D23" s="79"/>
      <c r="E23" s="79"/>
    </row>
  </sheetData>
  <mergeCells count="3">
    <mergeCell ref="A3:D3"/>
    <mergeCell ref="A11:D11"/>
    <mergeCell ref="A18:E1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0D583-2586-E641-AE7C-D098FD58538E}">
  <dimension ref="A2:O56"/>
  <sheetViews>
    <sheetView showGridLines="0" topLeftCell="A45" zoomScale="139" workbookViewId="0">
      <selection activeCell="P21" sqref="P21"/>
    </sheetView>
  </sheetViews>
  <sheetFormatPr baseColWidth="10" defaultRowHeight="19" x14ac:dyDescent="0.25"/>
  <cols>
    <col min="1" max="1" width="53" style="82" customWidth="1"/>
    <col min="2" max="2" width="14.33203125" style="82" customWidth="1"/>
    <col min="3" max="3" width="16.6640625" style="76" customWidth="1"/>
    <col min="4" max="4" width="14.5" style="76" customWidth="1"/>
    <col min="5" max="5" width="15.1640625" style="76" customWidth="1"/>
    <col min="6" max="6" width="17.1640625" style="76" customWidth="1"/>
    <col min="7" max="7" width="13.83203125" style="76" customWidth="1"/>
    <col min="8" max="16384" width="10.83203125" style="76"/>
  </cols>
  <sheetData>
    <row r="2" spans="1:15" ht="40" x14ac:dyDescent="0.25">
      <c r="A2" s="83" t="s">
        <v>53</v>
      </c>
      <c r="B2" s="106"/>
      <c r="C2" s="84" t="s">
        <v>17</v>
      </c>
      <c r="D2" s="84" t="s">
        <v>18</v>
      </c>
      <c r="E2" s="84" t="s">
        <v>19</v>
      </c>
      <c r="F2" s="84" t="s">
        <v>20</v>
      </c>
      <c r="G2" s="84" t="s">
        <v>100</v>
      </c>
      <c r="I2" s="81"/>
      <c r="J2" s="81"/>
      <c r="K2" s="81"/>
      <c r="L2" s="81"/>
      <c r="M2" s="81"/>
      <c r="N2" s="81"/>
      <c r="O2" s="81"/>
    </row>
    <row r="3" spans="1:15" ht="40" customHeight="1" x14ac:dyDescent="0.25">
      <c r="A3" s="85" t="s">
        <v>54</v>
      </c>
      <c r="B3" s="228"/>
      <c r="C3" s="160"/>
      <c r="D3" s="160"/>
      <c r="E3" s="178"/>
      <c r="F3" s="182"/>
      <c r="G3" s="180"/>
      <c r="I3" s="81"/>
      <c r="J3" s="81"/>
      <c r="K3" s="81"/>
      <c r="L3" s="113"/>
      <c r="M3" s="81"/>
      <c r="N3" s="81"/>
      <c r="O3" s="113"/>
    </row>
    <row r="4" spans="1:15" ht="40" x14ac:dyDescent="0.25">
      <c r="A4" s="85" t="s">
        <v>55</v>
      </c>
      <c r="B4" s="228"/>
      <c r="C4" s="161"/>
      <c r="D4" s="161"/>
      <c r="E4" s="179"/>
      <c r="F4" s="183"/>
      <c r="G4" s="180"/>
      <c r="I4" s="111"/>
      <c r="J4" s="111"/>
      <c r="K4" s="111"/>
      <c r="L4" s="111"/>
      <c r="M4" s="111"/>
      <c r="N4" s="111"/>
      <c r="O4" s="111"/>
    </row>
    <row r="5" spans="1:15" ht="40" x14ac:dyDescent="0.25">
      <c r="A5" s="85" t="s">
        <v>56</v>
      </c>
      <c r="B5" s="228"/>
      <c r="C5" s="161"/>
      <c r="D5" s="161"/>
      <c r="E5" s="179"/>
      <c r="F5" s="183"/>
      <c r="G5" s="180"/>
      <c r="I5" s="111"/>
      <c r="J5" s="111"/>
      <c r="K5" s="111"/>
      <c r="L5" s="111"/>
      <c r="M5" s="111"/>
      <c r="N5" s="111"/>
      <c r="O5" s="111"/>
    </row>
    <row r="6" spans="1:15" ht="40" customHeight="1" x14ac:dyDescent="0.25">
      <c r="A6" s="85" t="s">
        <v>57</v>
      </c>
      <c r="B6" s="228"/>
      <c r="C6" s="161"/>
      <c r="D6" s="161"/>
      <c r="E6" s="179"/>
      <c r="F6" s="183"/>
      <c r="G6" s="180"/>
      <c r="I6" s="111"/>
      <c r="J6" s="111"/>
      <c r="K6" s="111"/>
      <c r="L6" s="111"/>
      <c r="M6" s="111"/>
      <c r="N6" s="111"/>
      <c r="O6" s="111"/>
    </row>
    <row r="7" spans="1:15" ht="20" x14ac:dyDescent="0.25">
      <c r="A7" s="85" t="s">
        <v>58</v>
      </c>
      <c r="B7" s="228"/>
      <c r="C7" s="160"/>
      <c r="D7" s="160"/>
      <c r="E7" s="178"/>
      <c r="F7" s="182"/>
      <c r="G7" s="180"/>
      <c r="I7" s="111"/>
      <c r="J7" s="111"/>
      <c r="K7" s="111"/>
      <c r="L7" s="112"/>
      <c r="M7" s="112"/>
      <c r="N7" s="111"/>
      <c r="O7" s="112"/>
    </row>
    <row r="8" spans="1:15" ht="20" x14ac:dyDescent="0.25">
      <c r="A8" s="85" t="s">
        <v>59</v>
      </c>
      <c r="B8" s="228"/>
      <c r="C8" s="160"/>
      <c r="D8" s="160"/>
      <c r="E8" s="178"/>
      <c r="F8" s="182"/>
      <c r="G8" s="180"/>
      <c r="I8" s="111"/>
      <c r="J8" s="111"/>
      <c r="K8" s="111"/>
      <c r="L8" s="112"/>
      <c r="M8" s="112"/>
      <c r="N8" s="111"/>
      <c r="O8" s="112"/>
    </row>
    <row r="9" spans="1:15" s="7" customFormat="1" ht="34" hidden="1" customHeight="1" x14ac:dyDescent="0.2">
      <c r="A9" s="8" t="s">
        <v>60</v>
      </c>
      <c r="B9" s="228"/>
      <c r="C9" s="161"/>
      <c r="D9" s="161"/>
      <c r="E9" s="179"/>
      <c r="F9" s="183"/>
      <c r="G9" s="180"/>
      <c r="I9" s="111" t="s">
        <v>60</v>
      </c>
      <c r="J9" s="111">
        <v>0</v>
      </c>
      <c r="K9" s="111">
        <v>0</v>
      </c>
      <c r="L9" s="111">
        <v>207</v>
      </c>
      <c r="M9" s="111">
        <v>45</v>
      </c>
      <c r="N9" s="111">
        <v>32</v>
      </c>
      <c r="O9" s="111">
        <v>284</v>
      </c>
    </row>
    <row r="10" spans="1:15" s="7" customFormat="1" ht="34" hidden="1" customHeight="1" x14ac:dyDescent="0.2">
      <c r="A10" s="8" t="s">
        <v>61</v>
      </c>
      <c r="B10" s="228"/>
      <c r="C10" s="161"/>
      <c r="D10" s="161"/>
      <c r="E10" s="179"/>
      <c r="F10" s="183"/>
      <c r="G10" s="180"/>
      <c r="I10" s="111" t="s">
        <v>61</v>
      </c>
      <c r="J10" s="111">
        <v>0</v>
      </c>
      <c r="K10" s="111">
        <v>0</v>
      </c>
      <c r="L10" s="111">
        <v>0</v>
      </c>
      <c r="M10" s="111">
        <v>0</v>
      </c>
      <c r="N10" s="111">
        <v>0</v>
      </c>
      <c r="O10" s="111">
        <v>0</v>
      </c>
    </row>
    <row r="11" spans="1:15" ht="60" x14ac:dyDescent="0.25">
      <c r="A11" s="85" t="s">
        <v>62</v>
      </c>
      <c r="B11" s="228"/>
      <c r="C11" s="161"/>
      <c r="D11" s="161"/>
      <c r="E11" s="179"/>
      <c r="F11" s="183"/>
      <c r="G11" s="180"/>
      <c r="I11" s="111"/>
      <c r="J11" s="111"/>
      <c r="K11" s="111"/>
      <c r="L11" s="111"/>
      <c r="M11" s="111"/>
      <c r="N11" s="111"/>
      <c r="O11" s="111"/>
    </row>
    <row r="12" spans="1:15" ht="40" x14ac:dyDescent="0.25">
      <c r="A12" s="85" t="s">
        <v>63</v>
      </c>
      <c r="B12" s="228"/>
      <c r="C12" s="161"/>
      <c r="D12" s="161"/>
      <c r="E12" s="179"/>
      <c r="F12" s="183"/>
      <c r="G12" s="180"/>
      <c r="I12" s="111"/>
      <c r="J12" s="111"/>
      <c r="K12" s="111"/>
      <c r="L12" s="111"/>
      <c r="M12" s="111"/>
      <c r="N12" s="111"/>
      <c r="O12" s="111"/>
    </row>
    <row r="13" spans="1:15" ht="20" x14ac:dyDescent="0.25">
      <c r="A13" s="85" t="s">
        <v>64</v>
      </c>
      <c r="B13" s="228"/>
      <c r="C13" s="161"/>
      <c r="D13" s="161"/>
      <c r="E13" s="178"/>
      <c r="F13" s="182"/>
      <c r="G13" s="180"/>
      <c r="I13" s="111"/>
      <c r="J13" s="111"/>
      <c r="K13" s="111"/>
      <c r="L13" s="111"/>
      <c r="M13" s="111"/>
      <c r="N13" s="111"/>
      <c r="O13" s="111"/>
    </row>
    <row r="14" spans="1:15" ht="40" x14ac:dyDescent="0.25">
      <c r="A14" s="85" t="s">
        <v>65</v>
      </c>
      <c r="B14" s="228"/>
      <c r="C14" s="161"/>
      <c r="D14" s="161"/>
      <c r="E14" s="179"/>
      <c r="F14" s="183"/>
      <c r="G14" s="180"/>
      <c r="I14" s="111"/>
      <c r="J14" s="111"/>
      <c r="K14" s="111"/>
      <c r="L14" s="111"/>
      <c r="M14" s="111"/>
      <c r="N14" s="111"/>
      <c r="O14" s="111"/>
    </row>
    <row r="15" spans="1:15" ht="20" x14ac:dyDescent="0.25">
      <c r="A15" s="85" t="s">
        <v>66</v>
      </c>
      <c r="B15" s="228"/>
      <c r="C15" s="161"/>
      <c r="D15" s="161"/>
      <c r="E15" s="179"/>
      <c r="F15" s="183"/>
      <c r="G15" s="180"/>
      <c r="I15" s="111"/>
      <c r="J15" s="111"/>
      <c r="K15" s="111"/>
      <c r="L15" s="111"/>
      <c r="M15" s="111"/>
      <c r="N15" s="111"/>
      <c r="O15" s="111"/>
    </row>
    <row r="16" spans="1:15" ht="20" x14ac:dyDescent="0.25">
      <c r="A16" s="85" t="s">
        <v>67</v>
      </c>
      <c r="B16" s="228"/>
      <c r="C16" s="161"/>
      <c r="D16" s="161"/>
      <c r="E16" s="178"/>
      <c r="F16" s="182"/>
      <c r="G16" s="180"/>
      <c r="I16" s="111"/>
      <c r="J16" s="111"/>
      <c r="K16" s="111"/>
      <c r="L16" s="111"/>
      <c r="M16" s="111"/>
      <c r="N16" s="111"/>
      <c r="O16" s="111"/>
    </row>
    <row r="17" spans="1:15" ht="20" x14ac:dyDescent="0.25">
      <c r="A17" s="85" t="s">
        <v>68</v>
      </c>
      <c r="B17" s="228"/>
      <c r="C17" s="161"/>
      <c r="D17" s="161"/>
      <c r="E17" s="179"/>
      <c r="F17" s="183"/>
      <c r="G17" s="180"/>
      <c r="I17" s="111"/>
      <c r="J17" s="111"/>
      <c r="K17" s="111"/>
      <c r="L17" s="111"/>
      <c r="M17" s="111"/>
      <c r="N17" s="111"/>
      <c r="O17" s="111"/>
    </row>
    <row r="18" spans="1:15" ht="20" x14ac:dyDescent="0.25">
      <c r="A18" s="85" t="s">
        <v>69</v>
      </c>
      <c r="B18" s="228"/>
      <c r="C18" s="161"/>
      <c r="D18" s="161"/>
      <c r="E18" s="179"/>
      <c r="F18" s="183"/>
      <c r="G18" s="180"/>
      <c r="I18" s="111"/>
      <c r="J18" s="111"/>
      <c r="K18" s="111"/>
      <c r="L18" s="111"/>
      <c r="M18" s="111"/>
      <c r="N18" s="111"/>
      <c r="O18" s="111"/>
    </row>
    <row r="19" spans="1:15" ht="20" hidden="1" customHeight="1" x14ac:dyDescent="0.25">
      <c r="A19" s="162" t="s">
        <v>70</v>
      </c>
      <c r="B19" s="228"/>
      <c r="C19" s="161"/>
      <c r="D19" s="161"/>
      <c r="E19" s="179"/>
      <c r="F19" s="183"/>
      <c r="G19" s="180"/>
      <c r="I19" s="111" t="s">
        <v>70</v>
      </c>
      <c r="J19" s="111">
        <v>0</v>
      </c>
      <c r="K19" s="111">
        <v>0</v>
      </c>
      <c r="L19" s="111">
        <v>0</v>
      </c>
      <c r="M19" s="111">
        <v>0</v>
      </c>
      <c r="N19" s="111">
        <v>0</v>
      </c>
      <c r="O19" s="111">
        <v>0</v>
      </c>
    </row>
    <row r="20" spans="1:15" ht="20" x14ac:dyDescent="0.25">
      <c r="A20" s="85" t="s">
        <v>71</v>
      </c>
      <c r="B20" s="228"/>
      <c r="C20" s="161"/>
      <c r="D20" s="161"/>
      <c r="E20" s="179"/>
      <c r="F20" s="183"/>
      <c r="G20" s="180"/>
      <c r="I20" s="111"/>
      <c r="J20" s="111"/>
      <c r="K20" s="111"/>
      <c r="L20" s="111"/>
      <c r="M20" s="111"/>
      <c r="N20" s="111"/>
      <c r="O20" s="111"/>
    </row>
    <row r="21" spans="1:15" ht="40" x14ac:dyDescent="0.25">
      <c r="A21" s="85" t="s">
        <v>72</v>
      </c>
      <c r="B21" s="228"/>
      <c r="C21" s="161"/>
      <c r="D21" s="161"/>
      <c r="E21" s="179"/>
      <c r="F21" s="183"/>
      <c r="G21" s="180"/>
      <c r="I21" s="111"/>
      <c r="J21" s="111"/>
      <c r="K21" s="111"/>
      <c r="L21" s="111"/>
      <c r="M21" s="111"/>
      <c r="N21" s="111"/>
      <c r="O21" s="111"/>
    </row>
    <row r="22" spans="1:15" ht="40" x14ac:dyDescent="0.25">
      <c r="A22" s="85" t="s">
        <v>73</v>
      </c>
      <c r="B22" s="228"/>
      <c r="C22" s="161"/>
      <c r="D22" s="161"/>
      <c r="E22" s="179"/>
      <c r="F22" s="183"/>
      <c r="G22" s="180"/>
      <c r="I22" s="111"/>
      <c r="J22" s="111"/>
      <c r="K22" s="111"/>
      <c r="L22" s="111"/>
      <c r="M22" s="111"/>
      <c r="N22" s="111"/>
      <c r="O22" s="111"/>
    </row>
    <row r="23" spans="1:15" ht="40" x14ac:dyDescent="0.25">
      <c r="A23" s="85" t="s">
        <v>74</v>
      </c>
      <c r="B23" s="228"/>
      <c r="C23" s="161"/>
      <c r="D23" s="161"/>
      <c r="E23" s="179"/>
      <c r="F23" s="183"/>
      <c r="G23" s="180"/>
      <c r="I23" s="111"/>
      <c r="J23" s="111"/>
      <c r="K23" s="111"/>
      <c r="L23" s="111"/>
      <c r="M23" s="111"/>
      <c r="N23" s="111"/>
      <c r="O23" s="111"/>
    </row>
    <row r="24" spans="1:15" s="7" customFormat="1" ht="17" hidden="1" customHeight="1" x14ac:dyDescent="0.2">
      <c r="A24" s="8" t="s">
        <v>75</v>
      </c>
      <c r="B24" s="228"/>
      <c r="C24" s="161"/>
      <c r="D24" s="161"/>
      <c r="E24" s="179"/>
      <c r="F24" s="183"/>
      <c r="G24" s="180"/>
      <c r="I24" s="111" t="s">
        <v>75</v>
      </c>
      <c r="J24" s="111">
        <v>0</v>
      </c>
      <c r="K24" s="111">
        <v>0</v>
      </c>
      <c r="L24" s="111">
        <v>0</v>
      </c>
      <c r="M24" s="111">
        <v>0</v>
      </c>
      <c r="N24" s="111">
        <v>0</v>
      </c>
      <c r="O24" s="111">
        <v>0</v>
      </c>
    </row>
    <row r="25" spans="1:15" ht="20" x14ac:dyDescent="0.25">
      <c r="A25" s="85" t="s">
        <v>76</v>
      </c>
      <c r="B25" s="228"/>
      <c r="C25" s="160"/>
      <c r="D25" s="160"/>
      <c r="E25" s="178"/>
      <c r="F25" s="182"/>
      <c r="G25" s="180"/>
      <c r="I25" s="111"/>
      <c r="J25" s="111"/>
      <c r="K25" s="111"/>
      <c r="L25" s="112"/>
      <c r="M25" s="111"/>
      <c r="N25" s="111"/>
      <c r="O25" s="112"/>
    </row>
    <row r="26" spans="1:15" s="7" customFormat="1" ht="17" hidden="1" customHeight="1" x14ac:dyDescent="0.2">
      <c r="A26" s="8" t="s">
        <v>77</v>
      </c>
      <c r="B26" s="228"/>
      <c r="C26" s="161"/>
      <c r="D26" s="161"/>
      <c r="E26" s="179"/>
      <c r="F26" s="183"/>
      <c r="G26" s="180"/>
      <c r="I26" s="111" t="s">
        <v>77</v>
      </c>
      <c r="J26" s="111">
        <v>0</v>
      </c>
      <c r="K26" s="111">
        <v>0</v>
      </c>
      <c r="L26" s="111">
        <v>0</v>
      </c>
      <c r="M26" s="111">
        <v>0</v>
      </c>
      <c r="N26" s="111">
        <v>0</v>
      </c>
      <c r="O26" s="111">
        <v>0</v>
      </c>
    </row>
    <row r="27" spans="1:15" s="7" customFormat="1" ht="17" hidden="1" customHeight="1" x14ac:dyDescent="0.2">
      <c r="A27" s="8" t="s">
        <v>78</v>
      </c>
      <c r="B27" s="228"/>
      <c r="C27" s="161"/>
      <c r="D27" s="161"/>
      <c r="E27" s="179"/>
      <c r="F27" s="183"/>
      <c r="G27" s="180"/>
      <c r="I27" s="111" t="s">
        <v>78</v>
      </c>
      <c r="J27" s="111">
        <v>0</v>
      </c>
      <c r="K27" s="111">
        <v>0</v>
      </c>
      <c r="L27" s="111">
        <v>0</v>
      </c>
      <c r="M27" s="111">
        <v>0</v>
      </c>
      <c r="N27" s="111">
        <v>0</v>
      </c>
      <c r="O27" s="111">
        <v>0</v>
      </c>
    </row>
    <row r="28" spans="1:15" ht="20" x14ac:dyDescent="0.25">
      <c r="A28" s="85" t="s">
        <v>79</v>
      </c>
      <c r="B28" s="228"/>
      <c r="C28" s="161"/>
      <c r="D28" s="161"/>
      <c r="E28" s="179"/>
      <c r="F28" s="183"/>
      <c r="G28" s="180"/>
      <c r="I28" s="111"/>
      <c r="J28" s="111"/>
      <c r="K28" s="111"/>
      <c r="L28" s="111"/>
      <c r="M28" s="111"/>
      <c r="N28" s="111"/>
      <c r="O28" s="112"/>
    </row>
    <row r="29" spans="1:15" ht="40" x14ac:dyDescent="0.25">
      <c r="A29" s="85" t="s">
        <v>80</v>
      </c>
      <c r="B29" s="228"/>
      <c r="C29" s="161"/>
      <c r="D29" s="161"/>
      <c r="E29" s="179"/>
      <c r="F29" s="183"/>
      <c r="G29" s="180"/>
      <c r="I29" s="111"/>
      <c r="J29" s="111"/>
      <c r="K29" s="111"/>
      <c r="L29" s="111"/>
      <c r="M29" s="111"/>
      <c r="N29" s="111"/>
      <c r="O29" s="111"/>
    </row>
    <row r="30" spans="1:15" s="7" customFormat="1" ht="34" hidden="1" customHeight="1" x14ac:dyDescent="0.2">
      <c r="A30" s="8" t="s">
        <v>81</v>
      </c>
      <c r="B30" s="228"/>
      <c r="C30" s="161"/>
      <c r="D30" s="161"/>
      <c r="E30" s="179"/>
      <c r="F30" s="183"/>
      <c r="G30" s="180"/>
      <c r="I30" s="111" t="s">
        <v>81</v>
      </c>
      <c r="J30" s="111">
        <v>0</v>
      </c>
      <c r="K30" s="111">
        <v>0</v>
      </c>
      <c r="L30" s="111">
        <v>0</v>
      </c>
      <c r="M30" s="111">
        <v>0</v>
      </c>
      <c r="N30" s="111">
        <v>0</v>
      </c>
      <c r="O30" s="111">
        <v>0</v>
      </c>
    </row>
    <row r="31" spans="1:15" ht="60" x14ac:dyDescent="0.25">
      <c r="A31" s="85" t="s">
        <v>82</v>
      </c>
      <c r="B31" s="228"/>
      <c r="C31" s="161"/>
      <c r="D31" s="161"/>
      <c r="E31" s="179"/>
      <c r="F31" s="183"/>
      <c r="G31" s="180"/>
      <c r="I31" s="111"/>
      <c r="J31" s="111"/>
      <c r="K31" s="111"/>
      <c r="L31" s="111"/>
      <c r="M31" s="111"/>
      <c r="N31" s="111"/>
      <c r="O31" s="112"/>
    </row>
    <row r="32" spans="1:15" s="7" customFormat="1" ht="17" hidden="1" customHeight="1" x14ac:dyDescent="0.2">
      <c r="A32" s="8" t="s">
        <v>83</v>
      </c>
      <c r="B32" s="228"/>
      <c r="C32" s="161"/>
      <c r="D32" s="161"/>
      <c r="E32" s="179"/>
      <c r="F32" s="183"/>
      <c r="G32" s="180"/>
      <c r="I32" s="111" t="s">
        <v>83</v>
      </c>
      <c r="J32" s="111">
        <v>0</v>
      </c>
      <c r="K32" s="111">
        <v>0</v>
      </c>
      <c r="L32" s="111">
        <v>0</v>
      </c>
      <c r="M32" s="111">
        <v>0</v>
      </c>
      <c r="N32" s="111">
        <v>0</v>
      </c>
      <c r="O32" s="111">
        <v>0</v>
      </c>
    </row>
    <row r="33" spans="1:15" s="7" customFormat="1" ht="17" hidden="1" customHeight="1" x14ac:dyDescent="0.2">
      <c r="A33" s="8" t="s">
        <v>84</v>
      </c>
      <c r="B33" s="228"/>
      <c r="C33" s="161"/>
      <c r="D33" s="161"/>
      <c r="E33" s="179"/>
      <c r="F33" s="183"/>
      <c r="G33" s="180"/>
      <c r="I33" s="111" t="s">
        <v>84</v>
      </c>
      <c r="J33" s="111">
        <v>0</v>
      </c>
      <c r="K33" s="111">
        <v>0</v>
      </c>
      <c r="L33" s="111">
        <v>0</v>
      </c>
      <c r="M33" s="111">
        <v>0</v>
      </c>
      <c r="N33" s="111">
        <v>0</v>
      </c>
      <c r="O33" s="111">
        <v>0</v>
      </c>
    </row>
    <row r="34" spans="1:15" s="7" customFormat="1" ht="17" hidden="1" customHeight="1" x14ac:dyDescent="0.2">
      <c r="A34" s="8" t="s">
        <v>85</v>
      </c>
      <c r="B34" s="228"/>
      <c r="C34" s="161"/>
      <c r="D34" s="161"/>
      <c r="E34" s="179"/>
      <c r="F34" s="183"/>
      <c r="G34" s="180"/>
      <c r="I34" s="111" t="s">
        <v>85</v>
      </c>
      <c r="J34" s="111">
        <v>0</v>
      </c>
      <c r="K34" s="111">
        <v>0</v>
      </c>
      <c r="L34" s="111">
        <v>0</v>
      </c>
      <c r="M34" s="111">
        <v>0</v>
      </c>
      <c r="N34" s="111">
        <v>0</v>
      </c>
      <c r="O34" s="111">
        <v>0</v>
      </c>
    </row>
    <row r="35" spans="1:15" ht="20" x14ac:dyDescent="0.25">
      <c r="A35" s="85" t="s">
        <v>86</v>
      </c>
      <c r="B35" s="228"/>
      <c r="C35" s="161"/>
      <c r="D35" s="161"/>
      <c r="E35" s="179"/>
      <c r="F35" s="183"/>
      <c r="G35" s="180"/>
      <c r="I35" s="111"/>
      <c r="J35" s="111"/>
      <c r="K35" s="111"/>
      <c r="L35" s="111"/>
      <c r="M35" s="111"/>
      <c r="N35" s="111"/>
      <c r="O35" s="111"/>
    </row>
    <row r="36" spans="1:15" ht="20" x14ac:dyDescent="0.25">
      <c r="A36" s="85" t="s">
        <v>87</v>
      </c>
      <c r="B36" s="228"/>
      <c r="C36" s="160"/>
      <c r="D36" s="160"/>
      <c r="E36" s="178"/>
      <c r="F36" s="182"/>
      <c r="G36" s="180"/>
      <c r="I36" s="111"/>
      <c r="J36" s="111"/>
      <c r="K36" s="111"/>
      <c r="L36" s="111"/>
      <c r="M36" s="111"/>
      <c r="N36" s="111"/>
      <c r="O36" s="112"/>
    </row>
    <row r="37" spans="1:15" s="7" customFormat="1" ht="34" hidden="1" customHeight="1" x14ac:dyDescent="0.2">
      <c r="A37" s="8" t="s">
        <v>88</v>
      </c>
      <c r="B37" s="228"/>
      <c r="C37" s="161"/>
      <c r="D37" s="161"/>
      <c r="E37" s="179"/>
      <c r="F37" s="183"/>
      <c r="G37" s="180"/>
      <c r="I37" s="111" t="s">
        <v>88</v>
      </c>
      <c r="J37" s="111">
        <v>0</v>
      </c>
      <c r="K37" s="111">
        <v>0</v>
      </c>
      <c r="L37" s="111">
        <v>0</v>
      </c>
      <c r="M37" s="111">
        <v>0</v>
      </c>
      <c r="N37" s="111">
        <v>0</v>
      </c>
      <c r="O37" s="111">
        <v>0</v>
      </c>
    </row>
    <row r="38" spans="1:15" s="7" customFormat="1" ht="17" hidden="1" customHeight="1" x14ac:dyDescent="0.2">
      <c r="A38" s="8" t="s">
        <v>89</v>
      </c>
      <c r="B38" s="228"/>
      <c r="C38" s="161"/>
      <c r="D38" s="161"/>
      <c r="E38" s="179"/>
      <c r="F38" s="183"/>
      <c r="G38" s="180"/>
      <c r="I38" s="111" t="s">
        <v>89</v>
      </c>
      <c r="J38" s="111">
        <v>0</v>
      </c>
      <c r="K38" s="111">
        <v>0</v>
      </c>
      <c r="L38" s="111">
        <v>0</v>
      </c>
      <c r="M38" s="111">
        <v>0</v>
      </c>
      <c r="N38" s="111">
        <v>0</v>
      </c>
      <c r="O38" s="111">
        <v>0</v>
      </c>
    </row>
    <row r="39" spans="1:15" s="7" customFormat="1" ht="17" hidden="1" customHeight="1" x14ac:dyDescent="0.2">
      <c r="A39" s="8" t="s">
        <v>90</v>
      </c>
      <c r="B39" s="228"/>
      <c r="C39" s="161"/>
      <c r="D39" s="161"/>
      <c r="E39" s="179"/>
      <c r="F39" s="183"/>
      <c r="G39" s="180"/>
      <c r="I39" s="111" t="s">
        <v>90</v>
      </c>
      <c r="J39" s="111">
        <v>0</v>
      </c>
      <c r="K39" s="111">
        <v>0</v>
      </c>
      <c r="L39" s="111">
        <v>0</v>
      </c>
      <c r="M39" s="111">
        <v>0</v>
      </c>
      <c r="N39" s="111">
        <v>0</v>
      </c>
      <c r="O39" s="111">
        <v>0</v>
      </c>
    </row>
    <row r="40" spans="1:15" s="7" customFormat="1" ht="17" hidden="1" customHeight="1" x14ac:dyDescent="0.2">
      <c r="A40" s="8" t="s">
        <v>91</v>
      </c>
      <c r="B40" s="228"/>
      <c r="C40" s="161"/>
      <c r="D40" s="161"/>
      <c r="E40" s="179"/>
      <c r="F40" s="183"/>
      <c r="G40" s="180"/>
      <c r="I40" s="111" t="s">
        <v>91</v>
      </c>
      <c r="J40" s="111">
        <v>0</v>
      </c>
      <c r="K40" s="111">
        <v>0</v>
      </c>
      <c r="L40" s="111">
        <v>0</v>
      </c>
      <c r="M40" s="111">
        <v>0</v>
      </c>
      <c r="N40" s="111">
        <v>0</v>
      </c>
      <c r="O40" s="111">
        <v>0</v>
      </c>
    </row>
    <row r="41" spans="1:15" s="7" customFormat="1" ht="17" hidden="1" customHeight="1" x14ac:dyDescent="0.2">
      <c r="A41" s="8" t="s">
        <v>92</v>
      </c>
      <c r="B41" s="228"/>
      <c r="C41" s="161"/>
      <c r="D41" s="161"/>
      <c r="E41" s="179"/>
      <c r="F41" s="183"/>
      <c r="G41" s="180"/>
      <c r="I41" s="111" t="s">
        <v>92</v>
      </c>
      <c r="J41" s="111">
        <v>0</v>
      </c>
      <c r="K41" s="111">
        <v>0</v>
      </c>
      <c r="L41" s="111">
        <v>0</v>
      </c>
      <c r="M41" s="111">
        <v>0</v>
      </c>
      <c r="N41" s="111">
        <v>0</v>
      </c>
      <c r="O41" s="111">
        <v>0</v>
      </c>
    </row>
    <row r="42" spans="1:15" ht="20" x14ac:dyDescent="0.25">
      <c r="A42" s="85" t="s">
        <v>93</v>
      </c>
      <c r="B42" s="228"/>
      <c r="C42" s="160"/>
      <c r="D42" s="160"/>
      <c r="E42" s="178"/>
      <c r="F42" s="182"/>
      <c r="G42" s="180"/>
      <c r="I42" s="111"/>
      <c r="J42" s="111"/>
      <c r="K42" s="111"/>
      <c r="L42" s="112"/>
      <c r="M42" s="112"/>
      <c r="N42" s="111"/>
      <c r="O42" s="112"/>
    </row>
    <row r="43" spans="1:15" ht="20" x14ac:dyDescent="0.25">
      <c r="A43" s="85" t="s">
        <v>94</v>
      </c>
      <c r="B43" s="228"/>
      <c r="C43" s="160"/>
      <c r="D43" s="160"/>
      <c r="E43" s="178"/>
      <c r="F43" s="182"/>
      <c r="G43" s="180"/>
      <c r="I43" s="111"/>
      <c r="J43" s="111"/>
      <c r="K43" s="111"/>
      <c r="L43" s="112"/>
      <c r="M43" s="111"/>
      <c r="N43" s="111"/>
      <c r="O43" s="112"/>
    </row>
    <row r="44" spans="1:15" s="7" customFormat="1" ht="34" hidden="1" customHeight="1" x14ac:dyDescent="0.2">
      <c r="A44" s="8" t="s">
        <v>95</v>
      </c>
      <c r="B44" s="228"/>
      <c r="C44" s="161"/>
      <c r="D44" s="161"/>
      <c r="E44" s="179"/>
      <c r="F44" s="183"/>
      <c r="G44" s="180"/>
      <c r="I44" s="111" t="s">
        <v>95</v>
      </c>
      <c r="J44" s="111">
        <v>0</v>
      </c>
      <c r="K44" s="111">
        <v>0</v>
      </c>
      <c r="L44" s="111">
        <v>0</v>
      </c>
      <c r="M44" s="111">
        <v>0</v>
      </c>
      <c r="N44" s="111">
        <v>0</v>
      </c>
      <c r="O44" s="111">
        <v>0</v>
      </c>
    </row>
    <row r="45" spans="1:15" ht="20" x14ac:dyDescent="0.25">
      <c r="A45" s="85" t="s">
        <v>96</v>
      </c>
      <c r="B45" s="228"/>
      <c r="C45" s="161"/>
      <c r="D45" s="161"/>
      <c r="E45" s="179"/>
      <c r="F45" s="183"/>
      <c r="G45" s="180"/>
      <c r="I45" s="111"/>
      <c r="J45" s="111"/>
      <c r="K45" s="111"/>
      <c r="L45" s="111"/>
      <c r="M45" s="111"/>
      <c r="N45" s="111"/>
      <c r="O45" s="111"/>
    </row>
    <row r="46" spans="1:15" s="7" customFormat="1" ht="34" hidden="1" customHeight="1" x14ac:dyDescent="0.2">
      <c r="A46" s="8" t="s">
        <v>97</v>
      </c>
      <c r="B46" s="228"/>
      <c r="C46" s="161"/>
      <c r="D46" s="161"/>
      <c r="E46" s="179"/>
      <c r="F46" s="183"/>
      <c r="G46" s="180"/>
      <c r="I46" s="111" t="s">
        <v>97</v>
      </c>
      <c r="J46" s="111">
        <v>0</v>
      </c>
      <c r="K46" s="111">
        <v>0</v>
      </c>
      <c r="L46" s="111">
        <v>0</v>
      </c>
      <c r="M46" s="111">
        <v>0</v>
      </c>
      <c r="N46" s="111">
        <v>0</v>
      </c>
      <c r="O46" s="111">
        <v>0</v>
      </c>
    </row>
    <row r="47" spans="1:15" ht="40" x14ac:dyDescent="0.25">
      <c r="A47" s="85" t="s">
        <v>98</v>
      </c>
      <c r="B47" s="228"/>
      <c r="C47" s="161"/>
      <c r="D47" s="161"/>
      <c r="E47" s="179"/>
      <c r="F47" s="183"/>
      <c r="G47" s="180"/>
      <c r="I47" s="111"/>
      <c r="J47" s="111"/>
      <c r="K47" s="111"/>
      <c r="L47" s="111"/>
      <c r="M47" s="111"/>
      <c r="N47" s="111"/>
      <c r="O47" s="111"/>
    </row>
    <row r="48" spans="1:15" ht="20" x14ac:dyDescent="0.25">
      <c r="A48" s="85" t="s">
        <v>99</v>
      </c>
      <c r="B48" s="228"/>
      <c r="C48" s="161"/>
      <c r="D48" s="160"/>
      <c r="E48" s="178"/>
      <c r="F48" s="182"/>
      <c r="G48" s="180"/>
      <c r="I48" s="111"/>
      <c r="J48" s="111"/>
      <c r="K48" s="111"/>
      <c r="L48" s="111"/>
      <c r="M48" s="111"/>
      <c r="N48" s="111"/>
      <c r="O48" s="112"/>
    </row>
    <row r="49" spans="1:15" x14ac:dyDescent="0.25">
      <c r="D49" s="111"/>
      <c r="E49" s="111"/>
      <c r="F49" s="111"/>
      <c r="G49" s="111"/>
      <c r="I49" s="111"/>
      <c r="J49"/>
      <c r="K49"/>
      <c r="L49"/>
      <c r="M49"/>
      <c r="N49"/>
      <c r="O49"/>
    </row>
    <row r="51" spans="1:15" ht="20" x14ac:dyDescent="0.25">
      <c r="A51" s="85" t="s">
        <v>146</v>
      </c>
      <c r="B51" s="85"/>
      <c r="C51" s="96" t="e">
        <f>C20/C36</f>
        <v>#DIV/0!</v>
      </c>
      <c r="D51" s="96" t="e">
        <f t="shared" ref="D51:G51" si="0">D20/D36</f>
        <v>#DIV/0!</v>
      </c>
      <c r="E51" s="96" t="e">
        <f t="shared" si="0"/>
        <v>#DIV/0!</v>
      </c>
      <c r="F51" s="96" t="e">
        <f t="shared" si="0"/>
        <v>#DIV/0!</v>
      </c>
      <c r="G51" s="96" t="e">
        <f t="shared" si="0"/>
        <v>#DIV/0!</v>
      </c>
    </row>
    <row r="52" spans="1:15" ht="20" x14ac:dyDescent="0.25">
      <c r="A52" s="85" t="s">
        <v>147</v>
      </c>
      <c r="B52" s="85" t="s">
        <v>243</v>
      </c>
      <c r="C52" s="107" t="e">
        <f>C28/C20</f>
        <v>#DIV/0!</v>
      </c>
      <c r="D52" s="107" t="e">
        <f t="shared" ref="D52:G52" si="1">D28/D20</f>
        <v>#DIV/0!</v>
      </c>
      <c r="E52" s="107" t="e">
        <f t="shared" si="1"/>
        <v>#DIV/0!</v>
      </c>
      <c r="F52" s="107" t="e">
        <f t="shared" si="1"/>
        <v>#DIV/0!</v>
      </c>
      <c r="G52" s="107" t="e">
        <f t="shared" si="1"/>
        <v>#DIV/0!</v>
      </c>
    </row>
    <row r="53" spans="1:15" ht="20" x14ac:dyDescent="0.25">
      <c r="A53" s="85" t="s">
        <v>148</v>
      </c>
      <c r="B53" s="85"/>
      <c r="C53" s="107" t="e">
        <f>(C20/C36)</f>
        <v>#DIV/0!</v>
      </c>
      <c r="D53" s="107" t="e">
        <f t="shared" ref="D53:G53" si="2">D20/D36</f>
        <v>#DIV/0!</v>
      </c>
      <c r="E53" s="107" t="e">
        <f t="shared" si="2"/>
        <v>#DIV/0!</v>
      </c>
      <c r="F53" s="107" t="e">
        <f>F20/F36</f>
        <v>#DIV/0!</v>
      </c>
      <c r="G53" s="107" t="e">
        <f t="shared" si="2"/>
        <v>#DIV/0!</v>
      </c>
    </row>
    <row r="54" spans="1:15" x14ac:dyDescent="0.25">
      <c r="B54" s="116"/>
      <c r="C54" s="116"/>
      <c r="D54" s="116"/>
      <c r="E54" s="116"/>
      <c r="F54" s="116"/>
      <c r="G54" s="116"/>
    </row>
    <row r="55" spans="1:15" x14ac:dyDescent="0.25">
      <c r="B55" s="85">
        <v>2021</v>
      </c>
      <c r="C55" s="87">
        <v>2022</v>
      </c>
      <c r="F55" s="116"/>
    </row>
    <row r="56" spans="1:15" ht="20" x14ac:dyDescent="0.25">
      <c r="A56" s="132" t="s">
        <v>264</v>
      </c>
      <c r="B56" s="133"/>
      <c r="C56" s="87"/>
    </row>
  </sheetData>
  <autoFilter ref="A2:H47" xr:uid="{03A0D583-2586-E641-AE7C-D098FD58538E}"/>
  <mergeCells count="1">
    <mergeCell ref="B3:B4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3B19C-9763-A04B-A3A6-4FC8C23DDCEF}">
  <dimension ref="A1:I55"/>
  <sheetViews>
    <sheetView topLeftCell="A48" zoomScale="150" workbookViewId="0">
      <selection activeCell="P21" sqref="P21"/>
    </sheetView>
  </sheetViews>
  <sheetFormatPr baseColWidth="10" defaultRowHeight="19" x14ac:dyDescent="0.25"/>
  <cols>
    <col min="1" max="1" width="96.5" style="76" customWidth="1"/>
    <col min="2" max="6" width="24.5" style="76" customWidth="1"/>
    <col min="7" max="7" width="10.83203125" style="76"/>
    <col min="8" max="9" width="0" style="76" hidden="1" customWidth="1"/>
    <col min="10" max="16384" width="10.83203125" style="76"/>
  </cols>
  <sheetData>
    <row r="1" spans="1:9" x14ac:dyDescent="0.25">
      <c r="B1" s="77" t="s">
        <v>17</v>
      </c>
      <c r="C1" s="77" t="s">
        <v>18</v>
      </c>
      <c r="D1" s="77" t="s">
        <v>19</v>
      </c>
      <c r="E1" s="77" t="s">
        <v>133</v>
      </c>
      <c r="F1" s="77" t="s">
        <v>100</v>
      </c>
    </row>
    <row r="2" spans="1:9" ht="20" x14ac:dyDescent="0.25">
      <c r="A2" s="88" t="s">
        <v>101</v>
      </c>
      <c r="B2" s="89"/>
      <c r="C2" s="89"/>
      <c r="D2" s="89"/>
      <c r="E2" s="89"/>
      <c r="F2" s="89"/>
    </row>
    <row r="3" spans="1:9" ht="20" x14ac:dyDescent="0.25">
      <c r="A3" s="89" t="s">
        <v>53</v>
      </c>
      <c r="B3" s="89" t="s">
        <v>102</v>
      </c>
      <c r="C3" s="89" t="s">
        <v>102</v>
      </c>
      <c r="D3" s="89" t="s">
        <v>102</v>
      </c>
      <c r="E3" s="89" t="s">
        <v>102</v>
      </c>
      <c r="F3" s="89" t="s">
        <v>102</v>
      </c>
      <c r="H3" s="110"/>
      <c r="I3" s="110"/>
    </row>
    <row r="4" spans="1:9" ht="20" x14ac:dyDescent="0.25">
      <c r="A4" s="90" t="s">
        <v>103</v>
      </c>
      <c r="B4" s="91"/>
      <c r="C4" s="91"/>
      <c r="D4" s="91"/>
      <c r="E4" s="80"/>
      <c r="F4" s="90"/>
      <c r="H4" s="111"/>
      <c r="I4" s="111"/>
    </row>
    <row r="5" spans="1:9" ht="40" customHeight="1" x14ac:dyDescent="0.25">
      <c r="A5" s="90" t="s">
        <v>104</v>
      </c>
      <c r="B5" s="91"/>
      <c r="C5" s="91"/>
      <c r="D5" s="91"/>
      <c r="E5" s="80"/>
      <c r="F5" s="90"/>
      <c r="H5" s="111"/>
      <c r="I5" s="112"/>
    </row>
    <row r="6" spans="1:9" ht="40" x14ac:dyDescent="0.25">
      <c r="A6" s="90" t="s">
        <v>105</v>
      </c>
      <c r="B6" s="91"/>
      <c r="C6" s="91"/>
      <c r="D6" s="91"/>
      <c r="E6" s="80"/>
      <c r="F6" s="90"/>
      <c r="H6" s="111"/>
      <c r="I6" s="111"/>
    </row>
    <row r="7" spans="1:9" ht="18" customHeight="1" x14ac:dyDescent="0.25">
      <c r="A7" s="90" t="s">
        <v>106</v>
      </c>
      <c r="B7" s="91"/>
      <c r="C7" s="80"/>
      <c r="D7" s="80"/>
      <c r="E7" s="80"/>
      <c r="F7" s="90"/>
      <c r="H7" s="111"/>
      <c r="I7" s="112"/>
    </row>
    <row r="8" spans="1:9" ht="40" x14ac:dyDescent="0.25">
      <c r="A8" s="90" t="s">
        <v>107</v>
      </c>
      <c r="B8" s="91"/>
      <c r="C8" s="91"/>
      <c r="D8" s="91"/>
      <c r="E8" s="80"/>
      <c r="F8" s="90"/>
      <c r="H8" s="111"/>
      <c r="I8" s="111"/>
    </row>
    <row r="9" spans="1:9" ht="20" x14ac:dyDescent="0.25">
      <c r="A9" s="90" t="s">
        <v>108</v>
      </c>
      <c r="B9" s="91"/>
      <c r="C9" s="91"/>
      <c r="D9" s="91"/>
      <c r="E9" s="80"/>
      <c r="F9" s="90"/>
      <c r="H9" s="111"/>
      <c r="I9" s="111"/>
    </row>
    <row r="10" spans="1:9" ht="40" hidden="1" x14ac:dyDescent="0.25">
      <c r="A10" s="93" t="s">
        <v>109</v>
      </c>
      <c r="B10" s="91">
        <v>0</v>
      </c>
      <c r="C10" s="91">
        <v>0</v>
      </c>
      <c r="D10" s="91">
        <v>0</v>
      </c>
      <c r="E10" s="90"/>
      <c r="F10" s="90">
        <f t="shared" ref="F5:F11" si="0">SUM(B10:E10)</f>
        <v>0</v>
      </c>
      <c r="H10" s="111"/>
      <c r="I10" s="111"/>
    </row>
    <row r="11" spans="1:9" ht="20" hidden="1" x14ac:dyDescent="0.25">
      <c r="A11" s="93" t="s">
        <v>110</v>
      </c>
      <c r="B11" s="91">
        <v>0</v>
      </c>
      <c r="C11" s="91">
        <v>0</v>
      </c>
      <c r="D11" s="91">
        <v>0</v>
      </c>
      <c r="E11" s="90"/>
      <c r="F11" s="90">
        <f t="shared" si="0"/>
        <v>0</v>
      </c>
      <c r="H11" s="111"/>
      <c r="I11" s="111"/>
    </row>
    <row r="12" spans="1:9" ht="20" x14ac:dyDescent="0.25">
      <c r="A12" s="94" t="s">
        <v>111</v>
      </c>
      <c r="B12" s="83"/>
      <c r="C12" s="83"/>
      <c r="D12" s="83"/>
      <c r="E12" s="83"/>
      <c r="F12" s="83"/>
      <c r="H12" s="229"/>
      <c r="I12" s="229"/>
    </row>
    <row r="13" spans="1:9" ht="20" x14ac:dyDescent="0.25">
      <c r="A13" s="83" t="s">
        <v>53</v>
      </c>
      <c r="B13" s="83" t="s">
        <v>102</v>
      </c>
      <c r="C13" s="83" t="s">
        <v>102</v>
      </c>
      <c r="D13" s="83" t="s">
        <v>102</v>
      </c>
      <c r="E13" s="83" t="s">
        <v>102</v>
      </c>
      <c r="F13" s="83" t="s">
        <v>102</v>
      </c>
      <c r="H13" s="110"/>
      <c r="I13" s="110"/>
    </row>
    <row r="14" spans="1:9" ht="40" x14ac:dyDescent="0.25">
      <c r="A14" s="90" t="s">
        <v>112</v>
      </c>
      <c r="B14" s="86"/>
      <c r="C14" s="80"/>
      <c r="D14" s="80"/>
      <c r="E14" s="80"/>
      <c r="F14" s="90"/>
      <c r="H14" s="111"/>
      <c r="I14" s="112"/>
    </row>
    <row r="15" spans="1:9" ht="20" x14ac:dyDescent="0.25">
      <c r="A15" s="90" t="s">
        <v>113</v>
      </c>
      <c r="B15" s="86"/>
      <c r="C15" s="80"/>
      <c r="D15" s="80"/>
      <c r="E15" s="80"/>
      <c r="F15" s="90"/>
      <c r="H15" s="111"/>
      <c r="I15" s="112"/>
    </row>
    <row r="16" spans="1:9" ht="40" x14ac:dyDescent="0.25">
      <c r="A16" s="90" t="s">
        <v>114</v>
      </c>
      <c r="B16" s="87"/>
      <c r="C16" s="80"/>
      <c r="D16" s="80"/>
      <c r="E16" s="80"/>
      <c r="F16" s="90"/>
      <c r="H16" s="111"/>
      <c r="I16" s="112"/>
    </row>
    <row r="17" spans="1:9" ht="20" x14ac:dyDescent="0.25">
      <c r="A17" s="90" t="s">
        <v>115</v>
      </c>
      <c r="B17" s="87"/>
      <c r="C17" s="91"/>
      <c r="D17" s="80"/>
      <c r="E17" s="80"/>
      <c r="F17" s="90"/>
      <c r="H17" s="111"/>
      <c r="I17" s="111"/>
    </row>
    <row r="18" spans="1:9" ht="40" hidden="1" customHeight="1" x14ac:dyDescent="0.25">
      <c r="A18" s="93" t="s">
        <v>116</v>
      </c>
      <c r="B18" s="87"/>
      <c r="C18" s="91"/>
      <c r="D18" s="80"/>
      <c r="E18" s="80"/>
      <c r="F18" s="90"/>
      <c r="H18" s="111"/>
      <c r="I18" s="111"/>
    </row>
    <row r="19" spans="1:9" ht="20" hidden="1" customHeight="1" x14ac:dyDescent="0.25">
      <c r="A19" s="93" t="s">
        <v>117</v>
      </c>
      <c r="B19" s="87"/>
      <c r="C19" s="91"/>
      <c r="D19" s="80"/>
      <c r="E19" s="80"/>
      <c r="F19" s="90"/>
      <c r="H19" s="111"/>
      <c r="I19" s="111"/>
    </row>
    <row r="20" spans="1:9" ht="40" hidden="1" customHeight="1" x14ac:dyDescent="0.25">
      <c r="A20" s="93" t="s">
        <v>118</v>
      </c>
      <c r="B20" s="87"/>
      <c r="C20" s="91"/>
      <c r="D20" s="80"/>
      <c r="E20" s="80"/>
      <c r="F20" s="90"/>
      <c r="H20" s="111"/>
      <c r="I20" s="111"/>
    </row>
    <row r="21" spans="1:9" ht="20" hidden="1" customHeight="1" x14ac:dyDescent="0.25">
      <c r="A21" s="93" t="s">
        <v>119</v>
      </c>
      <c r="B21" s="87"/>
      <c r="C21" s="91"/>
      <c r="D21" s="80"/>
      <c r="E21" s="80"/>
      <c r="F21" s="90"/>
      <c r="H21" s="111"/>
      <c r="I21" s="111"/>
    </row>
    <row r="22" spans="1:9" ht="40" hidden="1" customHeight="1" x14ac:dyDescent="0.25">
      <c r="A22" s="93" t="s">
        <v>120</v>
      </c>
      <c r="B22" s="87"/>
      <c r="C22" s="91"/>
      <c r="D22" s="80"/>
      <c r="E22" s="80"/>
      <c r="F22" s="90"/>
      <c r="H22" s="111"/>
      <c r="I22" s="111"/>
    </row>
    <row r="23" spans="1:9" ht="20" hidden="1" customHeight="1" x14ac:dyDescent="0.25">
      <c r="A23" s="93" t="s">
        <v>121</v>
      </c>
      <c r="B23" s="87"/>
      <c r="C23" s="91"/>
      <c r="D23" s="80"/>
      <c r="E23" s="80"/>
      <c r="F23" s="90"/>
      <c r="H23" s="111"/>
      <c r="I23" s="111"/>
    </row>
    <row r="24" spans="1:9" ht="40" hidden="1" customHeight="1" x14ac:dyDescent="0.25">
      <c r="A24" s="93" t="s">
        <v>122</v>
      </c>
      <c r="B24" s="87"/>
      <c r="C24" s="91"/>
      <c r="D24" s="80"/>
      <c r="E24" s="80"/>
      <c r="F24" s="90"/>
      <c r="H24" s="111"/>
      <c r="I24" s="111"/>
    </row>
    <row r="25" spans="1:9" ht="20" hidden="1" customHeight="1" x14ac:dyDescent="0.25">
      <c r="A25" s="93" t="s">
        <v>123</v>
      </c>
      <c r="B25" s="87"/>
      <c r="C25" s="91"/>
      <c r="D25" s="80"/>
      <c r="E25" s="80"/>
      <c r="F25" s="90"/>
      <c r="H25" s="111"/>
      <c r="I25" s="111"/>
    </row>
    <row r="26" spans="1:9" ht="40" hidden="1" customHeight="1" x14ac:dyDescent="0.25">
      <c r="A26" s="93" t="s">
        <v>124</v>
      </c>
      <c r="B26" s="87"/>
      <c r="C26" s="91"/>
      <c r="D26" s="80"/>
      <c r="E26" s="80"/>
      <c r="F26" s="90"/>
      <c r="H26" s="111"/>
      <c r="I26" s="111"/>
    </row>
    <row r="27" spans="1:9" ht="20" hidden="1" customHeight="1" x14ac:dyDescent="0.25">
      <c r="A27" s="93" t="s">
        <v>125</v>
      </c>
      <c r="B27" s="87"/>
      <c r="C27" s="91"/>
      <c r="D27" s="80"/>
      <c r="E27" s="80"/>
      <c r="F27" s="90"/>
      <c r="H27" s="111"/>
      <c r="I27" s="111"/>
    </row>
    <row r="28" spans="1:9" ht="40" x14ac:dyDescent="0.25">
      <c r="A28" s="90" t="s">
        <v>126</v>
      </c>
      <c r="B28" s="86"/>
      <c r="C28" s="80"/>
      <c r="D28" s="80"/>
      <c r="E28" s="80"/>
      <c r="F28" s="90"/>
      <c r="H28" s="111"/>
      <c r="I28" s="112"/>
    </row>
    <row r="29" spans="1:9" ht="20" x14ac:dyDescent="0.25">
      <c r="A29" s="90" t="s">
        <v>127</v>
      </c>
      <c r="B29" s="87"/>
      <c r="C29" s="80"/>
      <c r="D29" s="80"/>
      <c r="E29" s="80"/>
      <c r="F29" s="90"/>
      <c r="H29" s="111"/>
      <c r="I29" s="112"/>
    </row>
    <row r="30" spans="1:9" ht="40" x14ac:dyDescent="0.25">
      <c r="A30" s="90" t="s">
        <v>128</v>
      </c>
      <c r="B30" s="87"/>
      <c r="C30" s="91"/>
      <c r="D30" s="80"/>
      <c r="E30" s="80"/>
      <c r="F30" s="90"/>
      <c r="H30" s="111"/>
      <c r="I30" s="111"/>
    </row>
    <row r="31" spans="1:9" ht="20" x14ac:dyDescent="0.25">
      <c r="A31" s="90" t="s">
        <v>129</v>
      </c>
      <c r="B31" s="87"/>
      <c r="C31" s="91"/>
      <c r="D31" s="80"/>
      <c r="E31" s="80"/>
      <c r="F31" s="90"/>
      <c r="H31" s="111"/>
      <c r="I31" s="111"/>
    </row>
    <row r="32" spans="1:9" ht="20" x14ac:dyDescent="0.25">
      <c r="A32" s="83" t="s">
        <v>235</v>
      </c>
      <c r="B32" s="83"/>
      <c r="C32" s="83"/>
      <c r="D32" s="83"/>
      <c r="E32" s="83"/>
      <c r="F32" s="83"/>
      <c r="H32" s="230"/>
      <c r="I32" s="230"/>
    </row>
    <row r="33" spans="1:9" ht="20" x14ac:dyDescent="0.25">
      <c r="A33" s="83" t="s">
        <v>53</v>
      </c>
      <c r="B33" s="83" t="s">
        <v>102</v>
      </c>
      <c r="C33" s="83" t="s">
        <v>102</v>
      </c>
      <c r="D33" s="83" t="s">
        <v>102</v>
      </c>
      <c r="E33" s="83" t="s">
        <v>102</v>
      </c>
      <c r="F33" s="83" t="s">
        <v>102</v>
      </c>
      <c r="H33" s="230"/>
      <c r="I33" s="230"/>
    </row>
    <row r="34" spans="1:9" ht="20" x14ac:dyDescent="0.25">
      <c r="A34" s="90" t="s">
        <v>130</v>
      </c>
      <c r="B34" s="87"/>
      <c r="C34" s="91"/>
      <c r="D34" s="91"/>
      <c r="E34" s="80"/>
      <c r="F34" s="90"/>
      <c r="H34" s="230"/>
      <c r="I34" s="230"/>
    </row>
    <row r="35" spans="1:9" ht="20" x14ac:dyDescent="0.25">
      <c r="A35" s="90" t="s">
        <v>131</v>
      </c>
      <c r="B35" s="87"/>
      <c r="C35" s="91"/>
      <c r="D35" s="91"/>
      <c r="E35" s="80"/>
      <c r="F35" s="90"/>
      <c r="H35" s="230"/>
      <c r="I35" s="230"/>
    </row>
    <row r="36" spans="1:9" ht="20" x14ac:dyDescent="0.25">
      <c r="A36" s="90" t="s">
        <v>132</v>
      </c>
      <c r="B36" s="87"/>
      <c r="C36" s="91"/>
      <c r="D36" s="91"/>
      <c r="E36" s="80"/>
      <c r="F36" s="90"/>
      <c r="H36" s="230"/>
      <c r="I36" s="230"/>
    </row>
    <row r="37" spans="1:9" x14ac:dyDescent="0.25">
      <c r="H37" s="230"/>
      <c r="I37" s="230"/>
    </row>
    <row r="38" spans="1:9" x14ac:dyDescent="0.25">
      <c r="B38" s="77" t="s">
        <v>17</v>
      </c>
      <c r="C38" s="77" t="s">
        <v>18</v>
      </c>
      <c r="D38" s="77" t="s">
        <v>19</v>
      </c>
      <c r="E38" s="77" t="s">
        <v>133</v>
      </c>
      <c r="F38" s="77" t="s">
        <v>100</v>
      </c>
      <c r="H38" s="230"/>
      <c r="I38" s="230"/>
    </row>
    <row r="39" spans="1:9" ht="20" x14ac:dyDescent="0.25">
      <c r="A39" s="88" t="s">
        <v>101</v>
      </c>
      <c r="B39" s="89"/>
      <c r="C39" s="89"/>
      <c r="D39" s="89"/>
      <c r="E39" s="89"/>
      <c r="F39" s="89"/>
      <c r="H39" s="230"/>
      <c r="I39" s="230"/>
    </row>
    <row r="40" spans="1:9" ht="20" x14ac:dyDescent="0.25">
      <c r="A40" s="89" t="s">
        <v>53</v>
      </c>
      <c r="B40" s="89" t="s">
        <v>102</v>
      </c>
      <c r="C40" s="89" t="s">
        <v>102</v>
      </c>
      <c r="D40" s="89" t="s">
        <v>102</v>
      </c>
      <c r="E40" s="89" t="s">
        <v>102</v>
      </c>
      <c r="F40" s="89" t="s">
        <v>102</v>
      </c>
      <c r="H40" s="230" t="s">
        <v>244</v>
      </c>
      <c r="I40" s="230"/>
    </row>
    <row r="41" spans="1:9" ht="20" x14ac:dyDescent="0.25">
      <c r="A41" s="90" t="s">
        <v>134</v>
      </c>
      <c r="B41" s="90" t="e">
        <f>(B4/B5)*1000</f>
        <v>#DIV/0!</v>
      </c>
      <c r="C41" s="90" t="e">
        <f t="shared" ref="C41:F41" si="1">(C4/C5)*1000</f>
        <v>#DIV/0!</v>
      </c>
      <c r="D41" s="90" t="e">
        <f t="shared" si="1"/>
        <v>#DIV/0!</v>
      </c>
      <c r="E41" s="90" t="e">
        <f t="shared" si="1"/>
        <v>#DIV/0!</v>
      </c>
      <c r="F41" s="90" t="e">
        <f t="shared" si="1"/>
        <v>#DIV/0!</v>
      </c>
      <c r="H41" s="110" t="s">
        <v>53</v>
      </c>
      <c r="I41" s="110" t="s">
        <v>102</v>
      </c>
    </row>
    <row r="42" spans="1:9" ht="20" x14ac:dyDescent="0.25">
      <c r="A42" s="90" t="s">
        <v>135</v>
      </c>
      <c r="B42" s="99" t="e">
        <f>B6/B7</f>
        <v>#DIV/0!</v>
      </c>
      <c r="C42" s="99" t="e">
        <f t="shared" ref="C42:F42" si="2">C6/C7</f>
        <v>#DIV/0!</v>
      </c>
      <c r="D42" s="99" t="e">
        <f t="shared" si="2"/>
        <v>#DIV/0!</v>
      </c>
      <c r="E42" s="99" t="e">
        <f t="shared" si="2"/>
        <v>#DIV/0!</v>
      </c>
      <c r="F42" s="99" t="e">
        <f t="shared" si="2"/>
        <v>#DIV/0!</v>
      </c>
      <c r="H42" s="111" t="s">
        <v>130</v>
      </c>
      <c r="I42" s="111">
        <v>102</v>
      </c>
    </row>
    <row r="43" spans="1:9" ht="20" x14ac:dyDescent="0.25">
      <c r="A43" s="90" t="s">
        <v>136</v>
      </c>
      <c r="B43" s="99" t="e">
        <f>B8/B9</f>
        <v>#DIV/0!</v>
      </c>
      <c r="C43" s="100" t="e">
        <f t="shared" ref="C43:F43" si="3">C8/C9</f>
        <v>#DIV/0!</v>
      </c>
      <c r="D43" s="100" t="e">
        <f t="shared" si="3"/>
        <v>#DIV/0!</v>
      </c>
      <c r="E43" s="100" t="e">
        <f t="shared" si="3"/>
        <v>#DIV/0!</v>
      </c>
      <c r="F43" s="100" t="e">
        <f t="shared" si="3"/>
        <v>#DIV/0!</v>
      </c>
      <c r="H43" s="111" t="s">
        <v>131</v>
      </c>
      <c r="I43" s="111">
        <v>471</v>
      </c>
    </row>
    <row r="44" spans="1:9" ht="20" x14ac:dyDescent="0.25">
      <c r="A44" s="94" t="s">
        <v>111</v>
      </c>
      <c r="B44" s="83"/>
      <c r="C44" s="83"/>
      <c r="D44" s="83"/>
      <c r="E44" s="83"/>
      <c r="F44" s="83"/>
      <c r="H44" s="111" t="s">
        <v>132</v>
      </c>
      <c r="I44" s="111">
        <v>96</v>
      </c>
    </row>
    <row r="45" spans="1:9" ht="20" x14ac:dyDescent="0.25">
      <c r="A45" s="83" t="s">
        <v>53</v>
      </c>
      <c r="B45" s="83" t="s">
        <v>102</v>
      </c>
      <c r="C45" s="83" t="s">
        <v>102</v>
      </c>
      <c r="D45" s="83" t="s">
        <v>102</v>
      </c>
      <c r="E45" s="83" t="s">
        <v>102</v>
      </c>
      <c r="F45" s="83" t="s">
        <v>102</v>
      </c>
    </row>
    <row r="46" spans="1:9" ht="20" x14ac:dyDescent="0.25">
      <c r="A46" s="90" t="s">
        <v>137</v>
      </c>
      <c r="B46" s="92" t="e">
        <f>B14/B15</f>
        <v>#DIV/0!</v>
      </c>
      <c r="C46" s="92" t="e">
        <f t="shared" ref="C46:F46" si="4">C14/C15</f>
        <v>#DIV/0!</v>
      </c>
      <c r="D46" s="92" t="e">
        <f t="shared" si="4"/>
        <v>#DIV/0!</v>
      </c>
      <c r="E46" s="92" t="e">
        <f t="shared" si="4"/>
        <v>#DIV/0!</v>
      </c>
      <c r="F46" s="92" t="e">
        <f t="shared" si="4"/>
        <v>#DIV/0!</v>
      </c>
    </row>
    <row r="47" spans="1:9" ht="20" x14ac:dyDescent="0.25">
      <c r="A47" s="90" t="s">
        <v>138</v>
      </c>
      <c r="B47" s="92" t="e">
        <f>B16/B17</f>
        <v>#DIV/0!</v>
      </c>
      <c r="C47" s="92" t="e">
        <f t="shared" ref="C47:F47" si="5">C16/C17</f>
        <v>#DIV/0!</v>
      </c>
      <c r="D47" s="92" t="e">
        <f t="shared" si="5"/>
        <v>#DIV/0!</v>
      </c>
      <c r="E47" s="92" t="e">
        <f t="shared" si="5"/>
        <v>#DIV/0!</v>
      </c>
      <c r="F47" s="92" t="e">
        <f t="shared" si="5"/>
        <v>#DIV/0!</v>
      </c>
    </row>
    <row r="48" spans="1:9" ht="40" x14ac:dyDescent="0.25">
      <c r="A48" s="90" t="s">
        <v>139</v>
      </c>
      <c r="B48" s="98" t="e">
        <f>B28/B29</f>
        <v>#DIV/0!</v>
      </c>
      <c r="C48" s="98" t="e">
        <f t="shared" ref="C48:F48" si="6">C28/C29</f>
        <v>#DIV/0!</v>
      </c>
      <c r="D48" s="98" t="e">
        <f t="shared" si="6"/>
        <v>#DIV/0!</v>
      </c>
      <c r="E48" s="98" t="e">
        <f t="shared" si="6"/>
        <v>#DIV/0!</v>
      </c>
      <c r="F48" s="98" t="e">
        <f t="shared" si="6"/>
        <v>#DIV/0!</v>
      </c>
    </row>
    <row r="49" spans="1:6" ht="20" x14ac:dyDescent="0.25">
      <c r="A49" s="90" t="s">
        <v>140</v>
      </c>
      <c r="B49" s="95" t="e">
        <f>B30/B31</f>
        <v>#DIV/0!</v>
      </c>
      <c r="C49" s="95" t="e">
        <f t="shared" ref="C49:F49" si="7">C30/C31</f>
        <v>#DIV/0!</v>
      </c>
      <c r="D49" s="95" t="e">
        <f t="shared" si="7"/>
        <v>#DIV/0!</v>
      </c>
      <c r="E49" s="95" t="e">
        <f t="shared" si="7"/>
        <v>#DIV/0!</v>
      </c>
      <c r="F49" s="95" t="e">
        <f t="shared" si="7"/>
        <v>#DIV/0!</v>
      </c>
    </row>
    <row r="50" spans="1:6" ht="20" x14ac:dyDescent="0.25">
      <c r="A50" s="90" t="s">
        <v>149</v>
      </c>
      <c r="B50" s="96" t="e">
        <f>B35/PRODUCCIÓN!C8</f>
        <v>#DIV/0!</v>
      </c>
      <c r="C50" s="96" t="e">
        <f>C35/PRODUCCIÓN!D8</f>
        <v>#DIV/0!</v>
      </c>
      <c r="D50" s="96" t="e">
        <f>D35/PRODUCCIÓN!E8</f>
        <v>#DIV/0!</v>
      </c>
      <c r="E50" s="96" t="e">
        <f>E35/PRODUCCIÓN!F8</f>
        <v>#DIV/0!</v>
      </c>
      <c r="F50" s="96" t="e">
        <f>F35/PRODUCCIÓN!G8</f>
        <v>#DIV/0!</v>
      </c>
    </row>
    <row r="51" spans="1:6" ht="20" x14ac:dyDescent="0.25">
      <c r="A51" s="90" t="s">
        <v>205</v>
      </c>
      <c r="B51" s="87">
        <v>0</v>
      </c>
      <c r="C51" s="87">
        <v>0</v>
      </c>
      <c r="D51" s="87">
        <v>0</v>
      </c>
      <c r="E51" s="87">
        <v>0</v>
      </c>
      <c r="F51" s="87">
        <v>0</v>
      </c>
    </row>
    <row r="53" spans="1:6" ht="20" x14ac:dyDescent="0.25">
      <c r="A53" s="233" t="s">
        <v>153</v>
      </c>
      <c r="B53" s="234"/>
      <c r="C53" s="83" t="s">
        <v>102</v>
      </c>
      <c r="D53" s="83" t="s">
        <v>225</v>
      </c>
    </row>
    <row r="54" spans="1:6" ht="80" x14ac:dyDescent="0.25">
      <c r="A54" s="231" t="s">
        <v>220</v>
      </c>
      <c r="B54" s="97" t="s">
        <v>223</v>
      </c>
      <c r="C54" s="87"/>
      <c r="D54" s="232" t="e">
        <f>C54/C55</f>
        <v>#DIV/0!</v>
      </c>
    </row>
    <row r="55" spans="1:6" ht="140" x14ac:dyDescent="0.25">
      <c r="A55" s="231"/>
      <c r="B55" s="97" t="s">
        <v>224</v>
      </c>
      <c r="C55" s="87"/>
      <c r="D55" s="232"/>
    </row>
  </sheetData>
  <mergeCells count="13">
    <mergeCell ref="H12:I12"/>
    <mergeCell ref="H39:I39"/>
    <mergeCell ref="H40:I40"/>
    <mergeCell ref="A54:A55"/>
    <mergeCell ref="D54:D55"/>
    <mergeCell ref="A53:B53"/>
    <mergeCell ref="H32:I32"/>
    <mergeCell ref="H33:I33"/>
    <mergeCell ref="H34:I34"/>
    <mergeCell ref="H35:I35"/>
    <mergeCell ref="H36:I36"/>
    <mergeCell ref="H37:I37"/>
    <mergeCell ref="H38:I3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13</vt:i4>
      </vt:variant>
    </vt:vector>
  </HeadingPairs>
  <TitlesOfParts>
    <vt:vector size="13" baseType="lpstr">
      <vt:lpstr>POA 2022</vt:lpstr>
      <vt:lpstr>FIANACIERA GRAFICO</vt:lpstr>
      <vt:lpstr>SATISFACCION GRAFICO</vt:lpstr>
      <vt:lpstr>PROCESOS</vt:lpstr>
      <vt:lpstr>FACTURACION</vt:lpstr>
      <vt:lpstr>CARTERA</vt:lpstr>
      <vt:lpstr>PASIVO - BALANCE- ESTADO R</vt:lpstr>
      <vt:lpstr>PRODUCCIÓN</vt:lpstr>
      <vt:lpstr>CALIDAD</vt:lpstr>
      <vt:lpstr>PROCESOS JUDICIALES </vt:lpstr>
      <vt:lpstr>TALENTO HUMANO</vt:lpstr>
      <vt:lpstr>MANTENI</vt:lpstr>
      <vt:lpstr>TABLERO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2021-10-12T16:57:26Z</dcterms:created>
  <dcterms:modified xsi:type="dcterms:W3CDTF">2023-04-19T19:47:03Z</dcterms:modified>
</cp:coreProperties>
</file>